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tb4\Desktop\"/>
    </mc:Choice>
  </mc:AlternateContent>
  <xr:revisionPtr revIDLastSave="0" documentId="8_{736ABF1C-0E7A-47CB-8A9A-4F4263AD8B54}" xr6:coauthVersionLast="47" xr6:coauthVersionMax="47" xr10:uidLastSave="{00000000-0000-0000-0000-000000000000}"/>
  <bookViews>
    <workbookView xWindow="-23565" yWindow="2805" windowWidth="23160" windowHeight="11385" activeTab="1" xr2:uid="{00000000-000D-0000-FFFF-FFFF00000000}"/>
  </bookViews>
  <sheets>
    <sheet name="Read Me" sheetId="2" r:id="rId1"/>
    <sheet name="HOTVal Template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A111" i="1"/>
  <c r="A112" i="1" s="1"/>
  <c r="B25" i="1" s="1"/>
  <c r="D25" i="1" s="1"/>
  <c r="C224" i="1"/>
  <c r="C202" i="1"/>
  <c r="C218" i="1"/>
  <c r="C200" i="1"/>
  <c r="C205" i="1"/>
  <c r="C186" i="1"/>
  <c r="C179" i="1"/>
  <c r="C176" i="1"/>
  <c r="C217" i="1"/>
  <c r="C210" i="1"/>
  <c r="C192" i="1"/>
  <c r="C177" i="1"/>
  <c r="C222" i="1"/>
  <c r="C220" i="1"/>
  <c r="C214" i="1"/>
  <c r="C207" i="1"/>
  <c r="C194" i="1"/>
  <c r="C184" i="1"/>
  <c r="C183" i="1"/>
  <c r="C182" i="1"/>
  <c r="C181" i="1"/>
  <c r="C215" i="1"/>
  <c r="C208" i="1"/>
  <c r="C201" i="1"/>
  <c r="C199" i="1"/>
  <c r="C197" i="1"/>
  <c r="C190" i="1"/>
  <c r="C189" i="1"/>
  <c r="C223" i="1"/>
  <c r="C209" i="1"/>
  <c r="C196" i="1"/>
  <c r="C187" i="1"/>
  <c r="C188" i="1"/>
  <c r="C212" i="1"/>
  <c r="C206" i="1"/>
  <c r="C204" i="1"/>
  <c r="C219" i="1"/>
  <c r="C213" i="1"/>
  <c r="C203" i="1"/>
  <c r="C195" i="1"/>
  <c r="C193" i="1"/>
  <c r="C180" i="1"/>
  <c r="C221" i="1"/>
  <c r="C211" i="1"/>
  <c r="C185" i="1"/>
  <c r="C178" i="1"/>
  <c r="C175" i="1"/>
  <c r="B30" i="1"/>
  <c r="D30" i="1" s="1"/>
  <c r="C30" i="1"/>
  <c r="B29" i="1"/>
  <c r="B28" i="1"/>
  <c r="C28" i="1"/>
  <c r="B27" i="1"/>
  <c r="B31" i="1"/>
  <c r="C31" i="1"/>
  <c r="B22" i="1"/>
  <c r="B26" i="1" s="1"/>
  <c r="D26" i="1" s="1"/>
  <c r="C29" i="1"/>
  <c r="D33" i="1"/>
  <c r="C18" i="1"/>
  <c r="D31" i="1" l="1"/>
  <c r="D28" i="1"/>
  <c r="D27" i="1"/>
  <c r="D29" i="1"/>
  <c r="D32" i="1" l="1"/>
  <c r="D18" i="1" s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chl62</author>
  </authors>
  <commentList>
    <comment ref="A26" authorId="0" shapeId="0" xr:uid="{00000000-0006-0000-0100-000001000000}">
      <text>
        <r>
          <rPr>
            <sz val="14"/>
            <color indexed="81"/>
            <rFont val="Tahoma"/>
            <family val="2"/>
          </rPr>
          <t>Note: Since this is a dummy variable, we must exclude a region. This region (South East Central Region) includes Alabama, Kentucky, Mississippi, and Tennessee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<sst xmlns="http://schemas.openxmlformats.org/spreadsheetml/2006/main" count="185" uniqueCount="182">
  <si>
    <t>Physical Attributes</t>
  </si>
  <si>
    <t>Locational Dummies</t>
  </si>
  <si>
    <t>New England</t>
  </si>
  <si>
    <t>Floors</t>
  </si>
  <si>
    <t>Mid Atlantic</t>
  </si>
  <si>
    <t>Land Area SQF</t>
  </si>
  <si>
    <t>EN Central</t>
  </si>
  <si>
    <t>Age in Years</t>
  </si>
  <si>
    <t>WN Central</t>
  </si>
  <si>
    <t>S Atlantic</t>
  </si>
  <si>
    <t>Gateway</t>
  </si>
  <si>
    <t>WS Central</t>
  </si>
  <si>
    <t>Mountain</t>
  </si>
  <si>
    <t>Pacific</t>
  </si>
  <si>
    <t xml:space="preserve">If log price is normally distributed with mean M and variance V,  </t>
  </si>
  <si>
    <t>The expected price is equal to exp(M + V/2) = exp(M)*exp(V/2)</t>
  </si>
  <si>
    <r>
      <t>Inputs for</t>
    </r>
    <r>
      <rPr>
        <sz val="14"/>
        <rFont val="Times"/>
        <family val="1"/>
      </rPr>
      <t xml:space="preserve"> </t>
    </r>
    <r>
      <rPr>
        <b/>
        <sz val="14"/>
        <color rgb="FF0000FF"/>
        <rFont val="Times"/>
        <family val="1"/>
      </rPr>
      <t>HOT</t>
    </r>
    <r>
      <rPr>
        <b/>
        <sz val="14"/>
        <rFont val="Times"/>
        <family val="1"/>
      </rPr>
      <t xml:space="preserve">el </t>
    </r>
    <r>
      <rPr>
        <b/>
        <sz val="14"/>
        <color rgb="FF0000FF"/>
        <rFont val="Times"/>
        <family val="1"/>
      </rPr>
      <t>Val</t>
    </r>
    <r>
      <rPr>
        <b/>
        <sz val="14"/>
        <rFont val="Times"/>
        <family val="1"/>
      </rPr>
      <t>uation (</t>
    </r>
    <r>
      <rPr>
        <b/>
        <sz val="14"/>
        <color rgb="FF0000FF"/>
        <rFont val="Times"/>
        <family val="1"/>
      </rPr>
      <t>HOTVal</t>
    </r>
    <r>
      <rPr>
        <b/>
        <sz val="14"/>
        <rFont val="Times"/>
        <family val="1"/>
      </rPr>
      <t>) estimation</t>
    </r>
  </si>
  <si>
    <t>Please read the publication Cornell Hotel Indices: Second Quarter 2012 before you use this spreadsheet.</t>
  </si>
  <si>
    <t>Large Hotel (&gt;= $10 Million)</t>
  </si>
  <si>
    <t>Small Hotel (&lt; $10 Million)</t>
  </si>
  <si>
    <t>Enter the Type of Hotel Transaction (Large Hotel vs Small Hotel) =</t>
  </si>
  <si>
    <t>YearQtr</t>
  </si>
  <si>
    <t>Enter the Year and Quarter that You Need the Valuation For =</t>
  </si>
  <si>
    <t>Estimate of Variance</t>
  </si>
  <si>
    <t>V</t>
  </si>
  <si>
    <t>US State:</t>
  </si>
  <si>
    <t>Abbreviation: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</si>
  <si>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</si>
  <si>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</si>
  <si>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</si>
  <si>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</si>
  <si>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</si>
  <si>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</si>
  <si>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</si>
  <si>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</si>
  <si>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</si>
  <si>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</si>
  <si>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</si>
  <si>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</si>
  <si>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</si>
  <si>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</si>
  <si>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</si>
  <si>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</si>
  <si>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</si>
  <si>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</si>
  <si>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</si>
  <si>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</si>
  <si>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</si>
  <si>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</si>
  <si>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</si>
  <si>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</si>
  <si>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</si>
  <si>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</si>
  <si>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</si>
  <si>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</si>
  <si>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</si>
  <si>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</si>
  <si>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</si>
  <si>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</si>
  <si>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</si>
  <si>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</si>
  <si>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</si>
  <si>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</si>
  <si>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</si>
  <si>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</si>
  <si>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</si>
  <si>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</si>
  <si>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</si>
  <si>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</si>
  <si>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</si>
  <si>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</si>
  <si>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</si>
  <si>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</si>
  <si>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</si>
  <si>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</si>
  <si>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</si>
  <si>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</si>
  <si>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</si>
  <si>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</si>
  <si>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</si>
  <si>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</si>
  <si>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</si>
  <si>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</si>
  <si>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</si>
  <si>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</si>
  <si>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</si>
  <si>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</si>
  <si>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</si>
  <si>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</si>
  <si>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</si>
  <si>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</si>
  <si>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</si>
  <si>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</si>
  <si>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</si>
  <si>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</si>
  <si>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</si>
  <si>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</si>
  <si>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</si>
  <si>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</si>
  <si>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</si>
  <si>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</si>
  <si>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</si>
  <si>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</si>
  <si>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</si>
  <si>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</si>
  <si>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</si>
  <si>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</si>
  <si>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</si>
  <si>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</si>
  <si>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</si>
  <si>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</si>
  <si>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</si>
  <si>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</si>
  <si>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</si>
  <si>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</si>
  <si>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</si>
  <si>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</si>
  <si>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</si>
  <si>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</si>
  <si>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</si>
  <si>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</si>
  <si>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</si>
  <si>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</si>
  <si>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</si>
  <si>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</si>
  <si>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</si>
  <si>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</si>
  <si>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District of Columbia</t>
  </si>
  <si>
    <t>DC</t>
  </si>
  <si>
    <t>Enter the Name of the State where the Hotel is Located =</t>
  </si>
  <si>
    <t>Enter the Number of Rooms (Units) =</t>
  </si>
  <si>
    <t xml:space="preserve">Enter the Number of Floors (Floors) = </t>
  </si>
  <si>
    <t>Enter the Land Area of the Hotel in Square Feet =</t>
  </si>
  <si>
    <t>Comments</t>
  </si>
  <si>
    <t>1 Acre = 43,560 Square Feet</t>
  </si>
  <si>
    <t>Do NOT enter the effective age (due to renovation)</t>
  </si>
  <si>
    <t>Enter the Actual Age of the Hotel in Years =</t>
  </si>
  <si>
    <t>Intermediate Output</t>
  </si>
  <si>
    <t>Click in yellow cell (cell F6) for Drop down menu</t>
  </si>
  <si>
    <t>Click in yellow cell (cell F4) for Drop down menu</t>
  </si>
  <si>
    <t>Click in yellow cell (cell F5) for Drop down menu</t>
  </si>
  <si>
    <r>
      <t>Coefficient (</t>
    </r>
    <r>
      <rPr>
        <sz val="14"/>
        <color theme="1"/>
        <rFont val="Symbol"/>
        <family val="1"/>
        <charset val="2"/>
      </rPr>
      <t>b</t>
    </r>
    <r>
      <rPr>
        <vertAlign val="subscript"/>
        <sz val="14"/>
        <color theme="1"/>
        <rFont val="Times New Roman"/>
        <family val="1"/>
      </rPr>
      <t>i</t>
    </r>
    <r>
      <rPr>
        <sz val="14"/>
        <color theme="1"/>
        <rFont val="Times New Roman"/>
        <family val="1"/>
      </rPr>
      <t>)</t>
    </r>
  </si>
  <si>
    <r>
      <t>Variable (X</t>
    </r>
    <r>
      <rPr>
        <vertAlign val="subscript"/>
        <sz val="14"/>
        <color theme="1"/>
        <rFont val="Times New Roman"/>
        <family val="1"/>
      </rPr>
      <t>i</t>
    </r>
    <r>
      <rPr>
        <sz val="14"/>
        <color theme="1"/>
        <rFont val="Times New Roman"/>
        <family val="1"/>
      </rPr>
      <t>)</t>
    </r>
  </si>
  <si>
    <t>Valuation Date</t>
  </si>
  <si>
    <t>Valuation Estimate</t>
  </si>
  <si>
    <t>Time</t>
  </si>
  <si>
    <t>Location (Region)</t>
  </si>
  <si>
    <t xml:space="preserve"># Rooms </t>
  </si>
  <si>
    <t># Floors</t>
  </si>
  <si>
    <t>Land Area (SqFt)</t>
  </si>
  <si>
    <t>Gateway City</t>
  </si>
  <si>
    <t>Final Output</t>
  </si>
  <si>
    <t>Actual Age (Years)</t>
  </si>
  <si>
    <t>Rooms (Units)</t>
  </si>
  <si>
    <t>Hotel Sold Prior to This</t>
  </si>
  <si>
    <t>Yes</t>
  </si>
  <si>
    <t>No</t>
  </si>
  <si>
    <t>Variance (V)</t>
  </si>
  <si>
    <t>Coeff*Variable</t>
  </si>
  <si>
    <t>Is Hotel located in a Gateway City (Yes or No)</t>
  </si>
  <si>
    <t>New Jersey, New York, Pennsylvania</t>
  </si>
  <si>
    <t xml:space="preserve">Connecticut, Maine, Massachusetts, New Hampshire, Rhode Island, Vermont </t>
  </si>
  <si>
    <t xml:space="preserve">Indiana, Illinois, Michigan, Ohio, Wisconsin </t>
  </si>
  <si>
    <t>Iowa, Kansas, Minnesota, Missouri, Nebraska, North Dakota, South Dakota</t>
  </si>
  <si>
    <t xml:space="preserve">Delaware, District of Columbia, Florida, Georgia, Maryland, North Carolina, South Carolina, Virginia, West Virginia </t>
  </si>
  <si>
    <t xml:space="preserve">Arkansas, Louisiana, Oklahoma, Texas </t>
  </si>
  <si>
    <t xml:space="preserve">Arizona, Colorado, Idaho, New Mexico, Montana, Utah, Nevada, Wyoming </t>
  </si>
  <si>
    <t xml:space="preserve">Alaska, California, Hawaii, Oregon, or Washington </t>
  </si>
  <si>
    <t>Location of Hotel</t>
  </si>
  <si>
    <t>Location Coeff</t>
  </si>
  <si>
    <t>Data is Up to Date as of:</t>
  </si>
  <si>
    <t>Data sources for regression are CoStar and Real Capital Analytics</t>
  </si>
  <si>
    <t>E[Log Value] (M)</t>
  </si>
  <si>
    <t>Regression Output</t>
  </si>
  <si>
    <t>------------------------------------------------------------------------------------------------</t>
  </si>
  <si>
    <t>Estimated Value per Room</t>
  </si>
  <si>
    <t>Gateway Cities: Boston, Chicago, Honolulu, Los Angeles, Miami, New York City, San Francisco, and Washington D.C.</t>
  </si>
  <si>
    <t>Cornell University, School of Hotel Administration, Center for Real Estate and Finance (©copyright 2012, All Rights Reserved)</t>
  </si>
  <si>
    <t>Authors: Crocker H. Liu (crockerliu@gmail.com), Adam Nowak, Robert M. White Jr.</t>
  </si>
  <si>
    <r>
      <t xml:space="preserve">------------------------- </t>
    </r>
    <r>
      <rPr>
        <b/>
        <sz val="14"/>
        <color rgb="FF0000FF"/>
        <rFont val="Times New Roman"/>
        <family val="1"/>
      </rPr>
      <t>Do NOT input anything pass this line</t>
    </r>
    <r>
      <rPr>
        <sz val="14"/>
        <color theme="1"/>
        <rFont val="Times New Roman"/>
        <family val="1"/>
      </rPr>
      <t xml:space="preserve"> ----------------------------------------------------------------</t>
    </r>
  </si>
  <si>
    <t>Estimated Hotel Valuation (Yr.Qtr)</t>
  </si>
  <si>
    <t>2022Q4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</si>
</sst>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&quot;$&quot;#,##0"/>
    <numFmt numFmtId="166" formatCode="0.000000000"/>
    <numFmt numFmtId="167" formatCode="0.0000000000"/>
  </numFmts>
  <fonts count="21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sz val="14"/>
      <name val="Times"/>
      <family val="1"/>
    </font>
    <font>
      <b/>
      <sz val="14"/>
      <color rgb="FF0000FF"/>
      <name val="Times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sz val="14"/>
      <color theme="1"/>
      <name val="Symbol"/>
      <family val="1"/>
      <charset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rgb="FF0000FF"/>
      <name val="Times New Roman"/>
      <family val="1"/>
    </font>
    <font>
      <b/>
      <sz val="18"/>
      <color rgb="FF9933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8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36">
    <xf numFmtId="0" fontId="0" fillId="0" borderId="0" xfId="0"/>
    <xf numFmtId="11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1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9" fillId="0" borderId="0" xfId="1" applyFont="1"/>
    <xf numFmtId="0" fontId="6" fillId="0" borderId="0" xfId="0" applyFont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quotePrefix="1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65" fontId="10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1" fontId="6" fillId="3" borderId="1" xfId="0" applyNumberFormat="1" applyFont="1" applyFill="1" applyBorder="1" applyAlignment="1">
      <alignment horizontal="center"/>
    </xf>
    <xf numFmtId="0" fontId="7" fillId="0" borderId="0" xfId="0" applyFont="1"/>
    <xf numFmtId="166" fontId="5" fillId="0" borderId="0" xfId="0" applyNumberFormat="1" applyFont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7" fontId="5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10" xfId="34" xr:uid="{00000000-0005-0000-0000-000021000000}"/>
    <cellStyle name="Normal_HOTVal Template" xfId="1" xr:uid="{00000000-0005-0000-0000-000022000000}"/>
  </cellStyles>
  <dxfs count="0"/>
  <tableStyles count="0" defaultTableStyle="TableStyleMedium9" defaultPivotStyle="PivotStyleLight16"/>
  <colors>
    <mruColors>
      <color rgb="FFFFFF99"/>
      <color rgb="FFFFFFCC"/>
      <color rgb="FF00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10</xdr:col>
      <xdr:colOff>342900</xdr:colOff>
      <xdr:row>35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123825"/>
          <a:ext cx="6391275" cy="663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Copyright 2012 </a:t>
          </a:r>
          <a:r>
            <a:rPr lang="en-US" sz="1200" b="1">
              <a:solidFill>
                <a:srgbClr val="C00000"/>
              </a:solidFill>
              <a:latin typeface="Times New Roman" pitchFamily="18" charset="0"/>
              <a:ea typeface="+mn-ea"/>
              <a:cs typeface="Times New Roman" pitchFamily="18" charset="0"/>
            </a:rPr>
            <a:t>by Cornell University, School of Hotel Administration, Center for Real Estate and Finance (©copyright 2012, All Rights Reserved)</a:t>
          </a:r>
        </a:p>
        <a:p>
          <a:endParaRPr lang="en-US" sz="1200" b="1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Disclaimer</a:t>
          </a:r>
          <a:endParaRPr lang="en-U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The Hotel Valuation estimation model produced by The Center for Real Estate and Finance at the School of Hotel Administration at Cornell University is provided as a free service to academics and practitioners on an as-is, best-effort basis with no warranties or claims regarding its usefulness</a:t>
          </a:r>
        </a:p>
        <a:p>
          <a:r>
            <a:rPr lang="en-U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or implications. The estimates should be considered preliminary and subject to revision.</a:t>
          </a:r>
        </a:p>
        <a:p>
          <a:endParaRPr lang="en-U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The spreadsheet is developed by based on the model discussed in the Center for Real Estate and Finance at Cornell called Cornell Hotel Indices: Second Quarter 2012: The Trend is Our Friend by Crocker H. Liu, Adam</a:t>
          </a:r>
          <a:r>
            <a:rPr lang="en-U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D. Nowak, and Robert M. White, Jr. </a:t>
          </a:r>
        </a:p>
        <a:p>
          <a:endParaRPr lang="en-US" sz="120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The Center for Real Estate and Finance and the School of Hotel Administration will not provide any type of software support as part of the distribution.  If you have a question or problem, please contact the Center for Real Estate and Finance at </a:t>
          </a:r>
          <a:r>
            <a:rPr lang="en-US" sz="12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cref@sha.cornell.edu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  or call (</a:t>
          </a:r>
          <a:r>
            <a:rPr lang="en-US" sz="12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607)255-6025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 </a:t>
          </a:r>
        </a:p>
        <a:p>
          <a:endParaRPr lang="en-U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Acknowledgements</a:t>
          </a:r>
          <a:endParaRPr lang="en-U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We wish to thank</a:t>
          </a:r>
          <a:r>
            <a:rPr lang="en-U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Professor Jan deRoos for helpful comments on this spreadsheet. </a:t>
          </a:r>
        </a:p>
        <a:p>
          <a:endParaRPr lang="en-US" sz="120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Last Updated</a:t>
          </a:r>
          <a:r>
            <a:rPr lang="en-U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: </a:t>
          </a:r>
          <a:r>
            <a:rPr lang="en-US" sz="12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2012Q4</a:t>
          </a:r>
          <a:r>
            <a:rPr lang="en-U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(Worksheet will provide valuation estimates up to and including the fourth quarter of 2012)</a:t>
          </a:r>
          <a:endParaRPr lang="en-U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172</xdr:row>
      <xdr:rowOff>0</xdr:rowOff>
    </xdr:from>
    <xdr:to>
      <xdr:col>5</xdr:col>
      <xdr:colOff>1238250</xdr:colOff>
      <xdr:row>176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48149" y="27517725"/>
          <a:ext cx="2781301" cy="90487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>
              <a:latin typeface="Arial" pitchFamily="34" charset="0"/>
              <a:cs typeface="Arial" pitchFamily="34" charset="0"/>
            </a:rPr>
            <a:t>Note: Location</a:t>
          </a:r>
          <a:r>
            <a:rPr lang="en-US" sz="1200" baseline="0">
              <a:latin typeface="Arial" pitchFamily="34" charset="0"/>
              <a:cs typeface="Arial" pitchFamily="34" charset="0"/>
            </a:rPr>
            <a:t> Coefficient for State is the same as the Region Coefficient (cell B123 - cell B130) that the State is associated with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O29" sqref="O29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4"/>
  <sheetViews>
    <sheetView tabSelected="1" zoomScale="75" zoomScaleNormal="75" workbookViewId="0">
      <selection activeCell="D237" sqref="D237"/>
    </sheetView>
  </sheetViews>
  <sheetFormatPr defaultColWidth="12.42578125" defaultRowHeight="15" x14ac:dyDescent="0.25"/>
  <cols>
    <col min="1" max="1" width="25.5703125" customWidth="1"/>
    <col min="2" max="2" width="18.85546875" customWidth="1"/>
    <col min="3" max="3" width="18" customWidth="1"/>
    <col min="4" max="4" width="21.85546875" customWidth="1"/>
    <col min="5" max="5" width="2.42578125" customWidth="1"/>
    <col min="6" max="6" width="32" customWidth="1"/>
    <col min="7" max="7" width="2.42578125" customWidth="1"/>
    <col min="8" max="8" width="71.42578125" customWidth="1"/>
    <col min="9" max="9" width="13.42578125" bestFit="1" customWidth="1"/>
    <col min="10" max="10" width="14.85546875" bestFit="1" customWidth="1"/>
    <col min="12" max="13" width="12.5703125" bestFit="1" customWidth="1"/>
  </cols>
  <sheetData>
    <row r="1" spans="1:8" ht="22.5" x14ac:dyDescent="0.3">
      <c r="A1" s="21" t="s">
        <v>177</v>
      </c>
    </row>
    <row r="2" spans="1:8" ht="18.75" x14ac:dyDescent="0.3">
      <c r="A2" s="13" t="s">
        <v>178</v>
      </c>
    </row>
    <row r="3" spans="1:8" ht="18.75" x14ac:dyDescent="0.3">
      <c r="A3" s="13"/>
    </row>
    <row r="4" spans="1:8" ht="18.75" x14ac:dyDescent="0.3">
      <c r="A4" s="2" t="s">
        <v>16</v>
      </c>
    </row>
    <row r="5" spans="1:8" ht="18.75" x14ac:dyDescent="0.3">
      <c r="A5" s="2" t="s">
        <v>17</v>
      </c>
      <c r="H5" s="14" t="s">
        <v>133</v>
      </c>
    </row>
    <row r="6" spans="1:8" ht="18.75" x14ac:dyDescent="0.3">
      <c r="A6" s="2" t="s">
        <v>170</v>
      </c>
      <c r="C6" s="20" t="s">
        <v>181</v>
      </c>
      <c r="H6" s="8" t="s">
        <v>171</v>
      </c>
    </row>
    <row r="7" spans="1:8" ht="15.75" thickBot="1" x14ac:dyDescent="0.3"/>
    <row r="8" spans="1:8" s="3" customFormat="1" ht="19.5" thickBot="1" x14ac:dyDescent="0.35">
      <c r="A8" s="8" t="s">
        <v>20</v>
      </c>
      <c r="F8" s="9" t="s">
        <v>18</v>
      </c>
      <c r="H8" s="8" t="s">
        <v>139</v>
      </c>
    </row>
    <row r="9" spans="1:8" ht="19.5" thickBot="1" x14ac:dyDescent="0.35">
      <c r="A9" s="8" t="s">
        <v>22</v>
      </c>
      <c r="F9" s="9">
        <v>2022.04</v>
      </c>
      <c r="H9" s="8" t="s">
        <v>140</v>
      </c>
    </row>
    <row r="10" spans="1:8" ht="19.5" thickBot="1" x14ac:dyDescent="0.35">
      <c r="A10" s="8" t="s">
        <v>129</v>
      </c>
      <c r="F10" s="9" t="s">
        <v>89</v>
      </c>
      <c r="G10" s="11"/>
      <c r="H10" s="8" t="s">
        <v>138</v>
      </c>
    </row>
    <row r="11" spans="1:8" s="8" customFormat="1" ht="19.5" thickBot="1" x14ac:dyDescent="0.35">
      <c r="A11" s="8" t="s">
        <v>130</v>
      </c>
      <c r="F11" s="9">
        <v>100</v>
      </c>
    </row>
    <row r="12" spans="1:8" s="8" customFormat="1" ht="19.5" thickBot="1" x14ac:dyDescent="0.35">
      <c r="A12" s="8" t="s">
        <v>131</v>
      </c>
      <c r="F12" s="9">
        <v>1</v>
      </c>
    </row>
    <row r="13" spans="1:8" s="8" customFormat="1" ht="19.5" thickBot="1" x14ac:dyDescent="0.35">
      <c r="A13" s="8" t="s">
        <v>132</v>
      </c>
      <c r="F13" s="12">
        <v>10000</v>
      </c>
      <c r="H13" s="11" t="s">
        <v>134</v>
      </c>
    </row>
    <row r="14" spans="1:8" s="8" customFormat="1" ht="19.5" thickBot="1" x14ac:dyDescent="0.35">
      <c r="A14" s="8" t="s">
        <v>136</v>
      </c>
      <c r="F14" s="9">
        <v>20</v>
      </c>
      <c r="H14" s="8" t="s">
        <v>135</v>
      </c>
    </row>
    <row r="15" spans="1:8" s="8" customFormat="1" ht="38.25" thickBot="1" x14ac:dyDescent="0.35">
      <c r="A15" s="17" t="s">
        <v>159</v>
      </c>
      <c r="F15" s="18" t="s">
        <v>155</v>
      </c>
      <c r="G15" s="19"/>
      <c r="H15" s="16" t="s">
        <v>176</v>
      </c>
    </row>
    <row r="16" spans="1:8" s="8" customFormat="1" ht="18.75" x14ac:dyDescent="0.3">
      <c r="A16" s="15" t="s">
        <v>179</v>
      </c>
    </row>
    <row r="17" spans="1:8" s="8" customFormat="1" ht="19.5" thickBot="1" x14ac:dyDescent="0.35">
      <c r="A17" s="13" t="s">
        <v>151</v>
      </c>
      <c r="C17" s="8" t="s">
        <v>143</v>
      </c>
      <c r="D17" s="8" t="s">
        <v>144</v>
      </c>
    </row>
    <row r="18" spans="1:8" s="8" customFormat="1" ht="19.5" thickBot="1" x14ac:dyDescent="0.35">
      <c r="A18" s="8" t="s">
        <v>180</v>
      </c>
      <c r="C18" s="11">
        <f>F9</f>
        <v>2022.04</v>
      </c>
      <c r="D18" s="22">
        <f>EXP(D32)*EXP(D33/2)</f>
        <v>28892339.332154159</v>
      </c>
      <c r="H18" s="8" t="s">
        <v>15</v>
      </c>
    </row>
    <row r="19" spans="1:8" s="8" customFormat="1" ht="19.5" thickBot="1" x14ac:dyDescent="0.35">
      <c r="A19" s="8" t="s">
        <v>175</v>
      </c>
      <c r="C19" s="11"/>
      <c r="D19" s="22">
        <f>D18/F11</f>
        <v>288923.3933215416</v>
      </c>
    </row>
    <row r="20" spans="1:8" s="8" customFormat="1" ht="18.75" x14ac:dyDescent="0.3">
      <c r="H20" s="8" t="s">
        <v>14</v>
      </c>
    </row>
    <row r="21" spans="1:8" s="8" customFormat="1" ht="19.5" thickBot="1" x14ac:dyDescent="0.35">
      <c r="A21" s="13" t="s">
        <v>137</v>
      </c>
    </row>
    <row r="22" spans="1:8" s="8" customFormat="1" ht="19.5" thickBot="1" x14ac:dyDescent="0.35">
      <c r="A22" s="8" t="s">
        <v>168</v>
      </c>
      <c r="B22" s="23" t="str">
        <f>VLOOKUP(F10,A174:B224,2,FALSE)</f>
        <v>NY</v>
      </c>
    </row>
    <row r="23" spans="1:8" s="4" customFormat="1" x14ac:dyDescent="0.2"/>
    <row r="24" spans="1:8" s="4" customFormat="1" ht="21" thickBot="1" x14ac:dyDescent="0.4">
      <c r="B24" s="11" t="s">
        <v>141</v>
      </c>
      <c r="C24" s="8" t="s">
        <v>142</v>
      </c>
      <c r="D24" s="11" t="s">
        <v>158</v>
      </c>
      <c r="H24" s="6"/>
    </row>
    <row r="25" spans="1:8" s="8" customFormat="1" ht="19.5" thickBot="1" x14ac:dyDescent="0.35">
      <c r="A25" s="8" t="s">
        <v>145</v>
      </c>
      <c r="B25" s="23">
        <f>IF(F8=C37,VLOOKUP(F9,A38:C149,3,FALSE),VLOOKUP(F9,A38:C149,2,FALSE))</f>
        <v>16.4527776530458</v>
      </c>
      <c r="C25" s="24">
        <v>1</v>
      </c>
      <c r="D25" s="23">
        <f>B25*C25</f>
        <v>16.4527776530458</v>
      </c>
    </row>
    <row r="26" spans="1:8" s="8" customFormat="1" ht="19.5" thickBot="1" x14ac:dyDescent="0.35">
      <c r="A26" s="8" t="s">
        <v>146</v>
      </c>
      <c r="B26" s="23">
        <f>VLOOKUP(B22,B174:C224,2,FALSE)</f>
        <v>0.154544176981431</v>
      </c>
      <c r="C26" s="24">
        <v>1</v>
      </c>
      <c r="D26" s="25">
        <f t="shared" ref="D26:D31" si="0">B26*C26</f>
        <v>0.154544176981431</v>
      </c>
    </row>
    <row r="27" spans="1:8" s="8" customFormat="1" ht="19.5" thickBot="1" x14ac:dyDescent="0.35">
      <c r="A27" s="8" t="s">
        <v>147</v>
      </c>
      <c r="B27" s="23">
        <f>C152</f>
        <v>1.7553285307230001E-3</v>
      </c>
      <c r="C27" s="24">
        <f>F11</f>
        <v>100</v>
      </c>
      <c r="D27" s="23">
        <f t="shared" si="0"/>
        <v>0.17553285307230002</v>
      </c>
      <c r="F27"/>
      <c r="G27"/>
      <c r="H27"/>
    </row>
    <row r="28" spans="1:8" s="8" customFormat="1" ht="19.5" thickBot="1" x14ac:dyDescent="0.35">
      <c r="A28" s="8" t="s">
        <v>148</v>
      </c>
      <c r="B28" s="23">
        <f>C153</f>
        <v>4.4233339048154997E-2</v>
      </c>
      <c r="C28" s="24">
        <f>F12</f>
        <v>1</v>
      </c>
      <c r="D28" s="25">
        <f t="shared" si="0"/>
        <v>4.4233339048154997E-2</v>
      </c>
      <c r="F28"/>
      <c r="G28"/>
      <c r="H28"/>
    </row>
    <row r="29" spans="1:8" s="8" customFormat="1" ht="19.5" thickBot="1" x14ac:dyDescent="0.35">
      <c r="A29" s="8" t="s">
        <v>149</v>
      </c>
      <c r="B29" s="29">
        <f>C154</f>
        <v>6.6837842621226003E-9</v>
      </c>
      <c r="C29" s="26">
        <f>F13</f>
        <v>10000</v>
      </c>
      <c r="D29" s="27">
        <f t="shared" si="0"/>
        <v>6.6837842621226005E-5</v>
      </c>
      <c r="F29"/>
      <c r="G29" s="1"/>
      <c r="H29" s="1"/>
    </row>
    <row r="30" spans="1:8" s="8" customFormat="1" ht="19.5" thickBot="1" x14ac:dyDescent="0.35">
      <c r="A30" s="8" t="s">
        <v>152</v>
      </c>
      <c r="B30" s="23">
        <f>C155</f>
        <v>-2.9855417843290301E-3</v>
      </c>
      <c r="C30" s="24">
        <f>F14</f>
        <v>20</v>
      </c>
      <c r="D30" s="25">
        <f t="shared" si="0"/>
        <v>-5.9710835686580602E-2</v>
      </c>
      <c r="F30"/>
      <c r="G30"/>
      <c r="H30"/>
    </row>
    <row r="31" spans="1:8" s="8" customFormat="1" ht="19.5" thickBot="1" x14ac:dyDescent="0.35">
      <c r="A31" s="8" t="s">
        <v>150</v>
      </c>
      <c r="B31" s="23">
        <f t="shared" ref="B31" si="1">C156</f>
        <v>0.24878019816163599</v>
      </c>
      <c r="C31" s="23">
        <f>IF(F15="Yes",1,0)</f>
        <v>1</v>
      </c>
      <c r="D31" s="23">
        <f t="shared" si="0"/>
        <v>0.24878019816163599</v>
      </c>
      <c r="F31"/>
      <c r="G31"/>
      <c r="H31"/>
    </row>
    <row r="32" spans="1:8" s="8" customFormat="1" ht="19.5" thickBot="1" x14ac:dyDescent="0.35">
      <c r="A32" s="11" t="s">
        <v>172</v>
      </c>
      <c r="D32" s="28">
        <f>SUM(D25:D31)</f>
        <v>17.016224222465365</v>
      </c>
    </row>
    <row r="33" spans="1:7" s="8" customFormat="1" ht="19.5" thickBot="1" x14ac:dyDescent="0.35">
      <c r="A33" s="11" t="s">
        <v>157</v>
      </c>
      <c r="D33" s="28">
        <f>C171</f>
        <v>0.32572564093347667</v>
      </c>
    </row>
    <row r="34" spans="1:7" s="8" customFormat="1" ht="4.5" customHeight="1" x14ac:dyDescent="0.3"/>
    <row r="35" spans="1:7" s="8" customFormat="1" ht="18.75" x14ac:dyDescent="0.3">
      <c r="A35" s="15" t="s">
        <v>174</v>
      </c>
      <c r="F35" s="4"/>
      <c r="G35" s="4"/>
    </row>
    <row r="36" spans="1:7" s="4" customFormat="1" ht="16.7" hidden="1" customHeight="1" x14ac:dyDescent="0.3">
      <c r="A36" s="13" t="s">
        <v>173</v>
      </c>
    </row>
    <row r="37" spans="1:7" s="4" customFormat="1" ht="30.75" hidden="1" x14ac:dyDescent="0.25">
      <c r="A37" s="4" t="s">
        <v>21</v>
      </c>
      <c r="B37" s="5" t="s">
        <v>18</v>
      </c>
      <c r="C37" s="5" t="s">
        <v>19</v>
      </c>
      <c r="D37" s="5"/>
      <c r="F37"/>
      <c r="G37"/>
    </row>
    <row r="38" spans="1:7" s="4" customFormat="1" ht="15.75" hidden="1" x14ac:dyDescent="0.25">
      <c r="A38" s="7">
        <v>1995.01</v>
      </c>
      <c r="B38" s="33">
        <v>0</v>
      </c>
      <c r="C38" s="33">
        <v>14.2939154091418</v>
      </c>
      <c r="F38"/>
      <c r="G38"/>
    </row>
    <row r="39" spans="1:7" s="4" customFormat="1" ht="15.75" hidden="1" x14ac:dyDescent="0.25">
      <c r="A39" s="7">
        <v>1995.02</v>
      </c>
      <c r="B39" s="32">
        <v>15.7870366208251</v>
      </c>
      <c r="C39" s="32">
        <v>14.310782084971301</v>
      </c>
      <c r="F39"/>
      <c r="G39"/>
    </row>
    <row r="40" spans="1:7" s="4" customFormat="1" ht="15.75" hidden="1" x14ac:dyDescent="0.25">
      <c r="A40" s="7">
        <v>1995.03</v>
      </c>
      <c r="B40" s="32">
        <v>15.5789809308055</v>
      </c>
      <c r="C40" s="32">
        <v>14.2965201568905</v>
      </c>
      <c r="F40"/>
      <c r="G40"/>
    </row>
    <row r="41" spans="1:7" s="4" customFormat="1" ht="15.75" hidden="1" x14ac:dyDescent="0.25">
      <c r="A41" s="7">
        <v>1995.04</v>
      </c>
      <c r="B41" s="32">
        <v>15.3406465609277</v>
      </c>
      <c r="C41" s="32">
        <v>14.408346733021199</v>
      </c>
      <c r="F41"/>
      <c r="G41"/>
    </row>
    <row r="42" spans="1:7" s="4" customFormat="1" ht="15.75" hidden="1" x14ac:dyDescent="0.25">
      <c r="A42" s="7">
        <v>1996.01</v>
      </c>
      <c r="B42" s="32">
        <v>16.090991568596301</v>
      </c>
      <c r="C42" s="32">
        <v>14.134942773259599</v>
      </c>
      <c r="F42"/>
      <c r="G42"/>
    </row>
    <row r="43" spans="1:7" s="4" customFormat="1" ht="15.75" hidden="1" x14ac:dyDescent="0.25">
      <c r="A43" s="7">
        <v>1996.02</v>
      </c>
      <c r="B43" s="32">
        <v>15.9347746541393</v>
      </c>
      <c r="C43" s="32">
        <v>14.235831167749099</v>
      </c>
      <c r="F43"/>
      <c r="G43"/>
    </row>
    <row r="44" spans="1:7" s="4" customFormat="1" ht="15.75" hidden="1" x14ac:dyDescent="0.25">
      <c r="A44" s="7">
        <v>1996.03</v>
      </c>
      <c r="B44" s="32">
        <v>15.794251264412299</v>
      </c>
      <c r="C44" s="32">
        <v>14.486485962240399</v>
      </c>
      <c r="F44"/>
      <c r="G44"/>
    </row>
    <row r="45" spans="1:7" s="4" customFormat="1" ht="15.75" hidden="1" x14ac:dyDescent="0.25">
      <c r="A45" s="7">
        <v>1996.04</v>
      </c>
      <c r="B45" s="32">
        <v>15.747730788303301</v>
      </c>
      <c r="C45" s="32">
        <v>14.1879019762819</v>
      </c>
      <c r="F45"/>
      <c r="G45"/>
    </row>
    <row r="46" spans="1:7" s="4" customFormat="1" ht="15.75" hidden="1" x14ac:dyDescent="0.25">
      <c r="A46" s="7">
        <v>1997.01</v>
      </c>
      <c r="B46" s="32">
        <v>15.748880073816901</v>
      </c>
      <c r="C46" s="32">
        <v>14.5076336509374</v>
      </c>
      <c r="F46"/>
      <c r="G46"/>
    </row>
    <row r="47" spans="1:7" s="4" customFormat="1" ht="15.75" hidden="1" x14ac:dyDescent="0.25">
      <c r="A47" s="7">
        <v>1997.02</v>
      </c>
      <c r="B47" s="32">
        <v>16.023483984352801</v>
      </c>
      <c r="C47" s="32">
        <v>14.2142457943694</v>
      </c>
      <c r="F47"/>
      <c r="G47"/>
    </row>
    <row r="48" spans="1:7" s="4" customFormat="1" ht="15.75" hidden="1" x14ac:dyDescent="0.25">
      <c r="A48" s="7">
        <v>1997.03</v>
      </c>
      <c r="B48" s="32">
        <v>15.926650421512599</v>
      </c>
      <c r="C48" s="32">
        <v>14.3597656766668</v>
      </c>
      <c r="F48"/>
      <c r="G48"/>
    </row>
    <row r="49" spans="1:7" s="4" customFormat="1" ht="15.75" hidden="1" x14ac:dyDescent="0.25">
      <c r="A49" s="7">
        <v>1997.04</v>
      </c>
      <c r="B49" s="32">
        <v>15.919868301085801</v>
      </c>
      <c r="C49" s="32">
        <v>14.360392098779499</v>
      </c>
      <c r="F49"/>
      <c r="G49"/>
    </row>
    <row r="50" spans="1:7" s="4" customFormat="1" ht="15.75" hidden="1" x14ac:dyDescent="0.25">
      <c r="A50" s="7">
        <v>1998.01</v>
      </c>
      <c r="B50" s="32">
        <v>16.002370744310799</v>
      </c>
      <c r="C50" s="32">
        <v>14.454201824974501</v>
      </c>
      <c r="F50"/>
      <c r="G50"/>
    </row>
    <row r="51" spans="1:7" s="4" customFormat="1" ht="15.75" hidden="1" x14ac:dyDescent="0.25">
      <c r="A51" s="7">
        <v>1998.02</v>
      </c>
      <c r="B51" s="32">
        <v>16.316464805330799</v>
      </c>
      <c r="C51" s="32">
        <v>14.5774338059753</v>
      </c>
      <c r="F51"/>
      <c r="G51"/>
    </row>
    <row r="52" spans="1:7" s="4" customFormat="1" ht="15.75" hidden="1" x14ac:dyDescent="0.25">
      <c r="A52" s="7">
        <v>1998.03</v>
      </c>
      <c r="B52" s="32">
        <v>15.8318964084845</v>
      </c>
      <c r="C52" s="32">
        <v>14.460771157824899</v>
      </c>
      <c r="F52"/>
      <c r="G52"/>
    </row>
    <row r="53" spans="1:7" s="4" customFormat="1" ht="15.75" hidden="1" x14ac:dyDescent="0.25">
      <c r="A53" s="7">
        <v>1998.04</v>
      </c>
      <c r="B53" s="32">
        <v>16.1997658159884</v>
      </c>
      <c r="C53" s="32">
        <v>14.384125742190699</v>
      </c>
      <c r="F53"/>
      <c r="G53"/>
    </row>
    <row r="54" spans="1:7" s="4" customFormat="1" ht="15.75" hidden="1" x14ac:dyDescent="0.25">
      <c r="A54" s="7">
        <v>1999.01</v>
      </c>
      <c r="B54" s="32">
        <v>15.7375011750228</v>
      </c>
      <c r="C54" s="32">
        <v>14.3922977430702</v>
      </c>
      <c r="F54"/>
      <c r="G54"/>
    </row>
    <row r="55" spans="1:7" s="4" customFormat="1" ht="15.75" hidden="1" x14ac:dyDescent="0.25">
      <c r="A55" s="7">
        <v>1999.02</v>
      </c>
      <c r="B55" s="32">
        <v>15.649534729521701</v>
      </c>
      <c r="C55" s="32">
        <v>14.260936716533999</v>
      </c>
      <c r="F55"/>
      <c r="G55"/>
    </row>
    <row r="56" spans="1:7" s="4" customFormat="1" ht="15.75" hidden="1" x14ac:dyDescent="0.25">
      <c r="A56" s="7">
        <v>1999.03</v>
      </c>
      <c r="B56" s="32">
        <v>16.106294792594699</v>
      </c>
      <c r="C56" s="32">
        <v>14.3729649172957</v>
      </c>
      <c r="F56"/>
      <c r="G56"/>
    </row>
    <row r="57" spans="1:7" s="4" customFormat="1" ht="15.75" hidden="1" x14ac:dyDescent="0.25">
      <c r="A57" s="7">
        <v>1999.04</v>
      </c>
      <c r="B57" s="32">
        <v>15.8153298246428</v>
      </c>
      <c r="C57" s="32">
        <v>14.3228195150531</v>
      </c>
      <c r="F57"/>
      <c r="G57"/>
    </row>
    <row r="58" spans="1:7" s="4" customFormat="1" ht="15.75" hidden="1" x14ac:dyDescent="0.25">
      <c r="A58" s="7">
        <v>2000.01</v>
      </c>
      <c r="B58" s="32">
        <v>15.600024970635801</v>
      </c>
      <c r="C58" s="32">
        <v>14.3332672573452</v>
      </c>
      <c r="F58"/>
      <c r="G58"/>
    </row>
    <row r="59" spans="1:7" s="4" customFormat="1" ht="15.75" hidden="1" x14ac:dyDescent="0.25">
      <c r="A59" s="7">
        <v>2000.02</v>
      </c>
      <c r="B59" s="32">
        <v>15.867195367666101</v>
      </c>
      <c r="C59" s="32">
        <v>14.3222321569773</v>
      </c>
      <c r="F59"/>
      <c r="G59"/>
    </row>
    <row r="60" spans="1:7" s="4" customFormat="1" ht="15.75" hidden="1" x14ac:dyDescent="0.25">
      <c r="A60" s="7">
        <v>2000.03</v>
      </c>
      <c r="B60" s="32">
        <v>15.8713126701292</v>
      </c>
      <c r="C60" s="32">
        <v>14.334824266515399</v>
      </c>
      <c r="F60"/>
      <c r="G60"/>
    </row>
    <row r="61" spans="1:7" s="4" customFormat="1" ht="15.75" hidden="1" x14ac:dyDescent="0.25">
      <c r="A61" s="7">
        <v>2000.04</v>
      </c>
      <c r="B61" s="32">
        <v>16.023944358276001</v>
      </c>
      <c r="C61" s="32">
        <v>14.4268949313207</v>
      </c>
      <c r="F61"/>
      <c r="G61"/>
    </row>
    <row r="62" spans="1:7" s="4" customFormat="1" ht="15.75" hidden="1" x14ac:dyDescent="0.25">
      <c r="A62" s="7">
        <v>2001.01</v>
      </c>
      <c r="B62" s="32">
        <v>16.226357850575098</v>
      </c>
      <c r="C62" s="32">
        <v>14.4378352638797</v>
      </c>
      <c r="F62"/>
      <c r="G62"/>
    </row>
    <row r="63" spans="1:7" s="4" customFormat="1" ht="15.75" hidden="1" x14ac:dyDescent="0.25">
      <c r="A63" s="7">
        <v>2001.02</v>
      </c>
      <c r="B63" s="32">
        <v>15.9170850196474</v>
      </c>
      <c r="C63" s="32">
        <v>14.4688228907241</v>
      </c>
      <c r="F63"/>
      <c r="G63"/>
    </row>
    <row r="64" spans="1:7" s="4" customFormat="1" ht="15.75" hidden="1" x14ac:dyDescent="0.25">
      <c r="A64" s="7">
        <v>2001.03</v>
      </c>
      <c r="B64" s="32">
        <v>15.7165990343891</v>
      </c>
      <c r="C64" s="32">
        <v>14.415235535248399</v>
      </c>
      <c r="F64"/>
      <c r="G64"/>
    </row>
    <row r="65" spans="1:7" s="4" customFormat="1" ht="15.75" hidden="1" x14ac:dyDescent="0.25">
      <c r="A65" s="7">
        <v>2001.04</v>
      </c>
      <c r="B65" s="32">
        <v>16.007615367529102</v>
      </c>
      <c r="C65" s="32">
        <v>14.358601968631501</v>
      </c>
      <c r="F65"/>
      <c r="G65"/>
    </row>
    <row r="66" spans="1:7" s="4" customFormat="1" ht="15.75" hidden="1" x14ac:dyDescent="0.25">
      <c r="A66" s="7">
        <v>2002.01</v>
      </c>
      <c r="B66" s="32">
        <v>15.942406858431101</v>
      </c>
      <c r="C66" s="32">
        <v>14.3261504149737</v>
      </c>
      <c r="F66"/>
      <c r="G66"/>
    </row>
    <row r="67" spans="1:7" s="4" customFormat="1" ht="15.75" hidden="1" x14ac:dyDescent="0.25">
      <c r="A67" s="7">
        <v>2002.02</v>
      </c>
      <c r="B67" s="32">
        <v>15.5506026555896</v>
      </c>
      <c r="C67" s="32">
        <v>14.3244854864739</v>
      </c>
      <c r="F67"/>
      <c r="G67"/>
    </row>
    <row r="68" spans="1:7" s="4" customFormat="1" ht="15.75" hidden="1" x14ac:dyDescent="0.25">
      <c r="A68" s="7">
        <v>2002.03</v>
      </c>
      <c r="B68" s="32">
        <v>15.595263790587101</v>
      </c>
      <c r="C68" s="32">
        <v>14.4089684142302</v>
      </c>
      <c r="F68"/>
      <c r="G68"/>
    </row>
    <row r="69" spans="1:7" s="4" customFormat="1" ht="15.75" hidden="1" x14ac:dyDescent="0.25">
      <c r="A69" s="7">
        <v>2002.04</v>
      </c>
      <c r="B69" s="32">
        <v>16.030559475304401</v>
      </c>
      <c r="C69" s="32">
        <v>14.4576218722059</v>
      </c>
      <c r="F69"/>
      <c r="G69"/>
    </row>
    <row r="70" spans="1:7" s="4" customFormat="1" ht="15.75" hidden="1" x14ac:dyDescent="0.25">
      <c r="A70" s="7">
        <v>2003.01</v>
      </c>
      <c r="B70" s="32">
        <v>15.935203241142201</v>
      </c>
      <c r="C70" s="32">
        <v>14.4052764660386</v>
      </c>
      <c r="F70"/>
      <c r="G70"/>
    </row>
    <row r="71" spans="1:7" s="4" customFormat="1" ht="15.75" hidden="1" x14ac:dyDescent="0.25">
      <c r="A71" s="7">
        <v>2003.02</v>
      </c>
      <c r="B71" s="32">
        <v>16.210170780337101</v>
      </c>
      <c r="C71" s="32">
        <v>14.455665127469601</v>
      </c>
      <c r="F71"/>
      <c r="G71"/>
    </row>
    <row r="72" spans="1:7" s="4" customFormat="1" ht="15.75" hidden="1" x14ac:dyDescent="0.25">
      <c r="A72" s="7">
        <v>2003.03</v>
      </c>
      <c r="B72" s="32">
        <v>15.7842348909686</v>
      </c>
      <c r="C72" s="32">
        <v>14.4837701097572</v>
      </c>
      <c r="F72"/>
      <c r="G72"/>
    </row>
    <row r="73" spans="1:7" s="4" customFormat="1" ht="15.75" hidden="1" x14ac:dyDescent="0.25">
      <c r="A73" s="7">
        <v>2003.04</v>
      </c>
      <c r="B73" s="32">
        <v>16.260719971547001</v>
      </c>
      <c r="C73" s="32">
        <v>14.441701826740299</v>
      </c>
      <c r="F73"/>
      <c r="G73"/>
    </row>
    <row r="74" spans="1:7" s="4" customFormat="1" ht="15.75" hidden="1" x14ac:dyDescent="0.25">
      <c r="A74" s="7">
        <v>2004.01</v>
      </c>
      <c r="B74" s="32">
        <v>15.9217216993282</v>
      </c>
      <c r="C74" s="32">
        <v>14.454980844644901</v>
      </c>
      <c r="F74"/>
      <c r="G74"/>
    </row>
    <row r="75" spans="1:7" s="4" customFormat="1" ht="15.75" hidden="1" x14ac:dyDescent="0.25">
      <c r="A75" s="7">
        <v>2004.02</v>
      </c>
      <c r="B75" s="32">
        <v>15.7429106388417</v>
      </c>
      <c r="C75" s="32">
        <v>14.460487394904799</v>
      </c>
      <c r="F75"/>
      <c r="G75"/>
    </row>
    <row r="76" spans="1:7" s="4" customFormat="1" ht="15.75" hidden="1" x14ac:dyDescent="0.25">
      <c r="A76" s="7">
        <v>2004.03</v>
      </c>
      <c r="B76" s="32">
        <v>16.031460888511301</v>
      </c>
      <c r="C76" s="32">
        <v>14.527440626272</v>
      </c>
      <c r="F76"/>
      <c r="G76"/>
    </row>
    <row r="77" spans="1:7" s="4" customFormat="1" ht="15.75" hidden="1" x14ac:dyDescent="0.25">
      <c r="A77" s="7">
        <v>2004.04</v>
      </c>
      <c r="B77" s="32">
        <v>15.987978642660501</v>
      </c>
      <c r="C77" s="32">
        <v>14.5868614786562</v>
      </c>
      <c r="F77"/>
      <c r="G77"/>
    </row>
    <row r="78" spans="1:7" s="4" customFormat="1" ht="15.75" hidden="1" x14ac:dyDescent="0.25">
      <c r="A78" s="7">
        <v>2005.01</v>
      </c>
      <c r="B78" s="32">
        <v>16.084800566659599</v>
      </c>
      <c r="C78" s="32">
        <v>14.6781979439415</v>
      </c>
      <c r="F78"/>
      <c r="G78"/>
    </row>
    <row r="79" spans="1:7" s="4" customFormat="1" ht="15.75" hidden="1" x14ac:dyDescent="0.25">
      <c r="A79" s="7">
        <v>2005.02</v>
      </c>
      <c r="B79" s="32">
        <v>15.9710551181131</v>
      </c>
      <c r="C79" s="32">
        <v>14.698651289315</v>
      </c>
      <c r="F79"/>
      <c r="G79"/>
    </row>
    <row r="80" spans="1:7" s="4" customFormat="1" ht="15.75" hidden="1" x14ac:dyDescent="0.25">
      <c r="A80" s="7">
        <v>2005.03</v>
      </c>
      <c r="B80" s="32">
        <v>16.067919354654801</v>
      </c>
      <c r="C80" s="32">
        <v>14.632469890138999</v>
      </c>
      <c r="F80"/>
      <c r="G80"/>
    </row>
    <row r="81" spans="1:7" s="4" customFormat="1" ht="15.75" hidden="1" x14ac:dyDescent="0.25">
      <c r="A81" s="7">
        <v>2005.04</v>
      </c>
      <c r="B81" s="32">
        <v>16.186855611080201</v>
      </c>
      <c r="C81" s="32">
        <v>14.6501000340171</v>
      </c>
      <c r="F81"/>
      <c r="G81"/>
    </row>
    <row r="82" spans="1:7" s="4" customFormat="1" ht="15.75" hidden="1" x14ac:dyDescent="0.25">
      <c r="A82" s="7">
        <v>2006.01</v>
      </c>
      <c r="B82" s="32">
        <v>16.2998768625785</v>
      </c>
      <c r="C82" s="32">
        <v>14.768973282905399</v>
      </c>
      <c r="F82"/>
      <c r="G82"/>
    </row>
    <row r="83" spans="1:7" s="4" customFormat="1" ht="15.75" hidden="1" x14ac:dyDescent="0.25">
      <c r="A83" s="7">
        <v>2006.02</v>
      </c>
      <c r="B83" s="32">
        <v>16.149475624752402</v>
      </c>
      <c r="C83" s="32">
        <v>14.731131873299301</v>
      </c>
      <c r="F83"/>
      <c r="G83"/>
    </row>
    <row r="84" spans="1:7" s="4" customFormat="1" ht="15.75" hidden="1" x14ac:dyDescent="0.25">
      <c r="A84" s="7">
        <v>2006.03</v>
      </c>
      <c r="B84" s="32">
        <v>16.258219212295401</v>
      </c>
      <c r="C84" s="32">
        <v>14.7417498879874</v>
      </c>
      <c r="F84"/>
      <c r="G84"/>
    </row>
    <row r="85" spans="1:7" s="4" customFormat="1" ht="15.75" hidden="1" x14ac:dyDescent="0.25">
      <c r="A85" s="7">
        <v>2006.04</v>
      </c>
      <c r="B85" s="32">
        <v>16.260013155039399</v>
      </c>
      <c r="C85" s="32">
        <v>14.7195392147154</v>
      </c>
      <c r="F85"/>
      <c r="G85"/>
    </row>
    <row r="86" spans="1:7" s="4" customFormat="1" ht="15.75" hidden="1" x14ac:dyDescent="0.25">
      <c r="A86" s="7">
        <v>2007.01</v>
      </c>
      <c r="B86" s="32">
        <v>16.3059926286932</v>
      </c>
      <c r="C86" s="32">
        <v>14.7553972351095</v>
      </c>
      <c r="F86"/>
      <c r="G86"/>
    </row>
    <row r="87" spans="1:7" s="4" customFormat="1" ht="15.75" hidden="1" x14ac:dyDescent="0.25">
      <c r="A87" s="7">
        <v>2007.02</v>
      </c>
      <c r="B87" s="32">
        <v>16.3260538711741</v>
      </c>
      <c r="C87" s="32">
        <v>14.813938773108299</v>
      </c>
      <c r="F87"/>
      <c r="G87"/>
    </row>
    <row r="88" spans="1:7" s="4" customFormat="1" ht="15.75" hidden="1" x14ac:dyDescent="0.25">
      <c r="A88" s="7">
        <v>2007.03</v>
      </c>
      <c r="B88" s="32">
        <v>16.153087969948299</v>
      </c>
      <c r="C88" s="32">
        <v>14.811166151992801</v>
      </c>
      <c r="F88"/>
      <c r="G88"/>
    </row>
    <row r="89" spans="1:7" s="4" customFormat="1" ht="15.75" hidden="1" x14ac:dyDescent="0.25">
      <c r="A89" s="7">
        <v>2007.04</v>
      </c>
      <c r="B89" s="32">
        <v>16.241922822936399</v>
      </c>
      <c r="C89" s="32">
        <v>14.6802457885541</v>
      </c>
      <c r="F89"/>
      <c r="G89"/>
    </row>
    <row r="90" spans="1:7" s="4" customFormat="1" ht="15.75" hidden="1" x14ac:dyDescent="0.25">
      <c r="A90" s="7">
        <v>2008.01</v>
      </c>
      <c r="B90" s="32">
        <v>16.123445260041098</v>
      </c>
      <c r="C90" s="32">
        <v>14.817001977803001</v>
      </c>
      <c r="F90"/>
      <c r="G90"/>
    </row>
    <row r="91" spans="1:7" s="4" customFormat="1" ht="15.75" hidden="1" x14ac:dyDescent="0.25">
      <c r="A91" s="7">
        <v>2008.02</v>
      </c>
      <c r="B91" s="32">
        <v>16.303630720858099</v>
      </c>
      <c r="C91" s="32">
        <v>14.8436330703826</v>
      </c>
      <c r="F91"/>
      <c r="G91"/>
    </row>
    <row r="92" spans="1:7" s="4" customFormat="1" ht="15.75" hidden="1" x14ac:dyDescent="0.25">
      <c r="A92" s="7">
        <v>2008.03</v>
      </c>
      <c r="B92" s="32">
        <v>16.1337515312179</v>
      </c>
      <c r="C92" s="32">
        <v>14.719173013724999</v>
      </c>
      <c r="F92"/>
      <c r="G92"/>
    </row>
    <row r="93" spans="1:7" s="4" customFormat="1" ht="15.75" hidden="1" x14ac:dyDescent="0.25">
      <c r="A93" s="7">
        <v>2008.04</v>
      </c>
      <c r="B93" s="32">
        <v>16.184871099889399</v>
      </c>
      <c r="C93" s="32">
        <v>14.705772961098299</v>
      </c>
      <c r="F93"/>
      <c r="G93"/>
    </row>
    <row r="94" spans="1:7" s="4" customFormat="1" ht="15.75" hidden="1" x14ac:dyDescent="0.25">
      <c r="A94" s="7">
        <v>2009.01</v>
      </c>
      <c r="B94" s="32">
        <v>15.930340103984101</v>
      </c>
      <c r="C94" s="32">
        <v>14.7358474665389</v>
      </c>
      <c r="F94"/>
      <c r="G94"/>
    </row>
    <row r="95" spans="1:7" s="4" customFormat="1" ht="15.75" hidden="1" x14ac:dyDescent="0.25">
      <c r="A95" s="7">
        <v>2009.02</v>
      </c>
      <c r="B95" s="32">
        <v>15.630019358049299</v>
      </c>
      <c r="C95" s="32">
        <v>14.537138490280499</v>
      </c>
      <c r="F95"/>
      <c r="G95"/>
    </row>
    <row r="96" spans="1:7" s="4" customFormat="1" ht="15.75" hidden="1" x14ac:dyDescent="0.25">
      <c r="A96" s="7">
        <v>2009.03</v>
      </c>
      <c r="B96" s="32">
        <v>15.919624570919201</v>
      </c>
      <c r="C96" s="32">
        <v>14.594403038049601</v>
      </c>
      <c r="F96"/>
      <c r="G96"/>
    </row>
    <row r="97" spans="1:7" s="4" customFormat="1" ht="15.75" hidden="1" x14ac:dyDescent="0.25">
      <c r="A97" s="7">
        <v>2009.04</v>
      </c>
      <c r="B97" s="32">
        <v>15.619892338355699</v>
      </c>
      <c r="C97" s="32">
        <v>14.5822909609423</v>
      </c>
      <c r="F97"/>
      <c r="G97"/>
    </row>
    <row r="98" spans="1:7" s="4" customFormat="1" ht="15.75" hidden="1" x14ac:dyDescent="0.25">
      <c r="A98" s="7">
        <v>2010.01</v>
      </c>
      <c r="B98" s="32">
        <v>16.2064871802502</v>
      </c>
      <c r="C98" s="32">
        <v>14.5373314143495</v>
      </c>
      <c r="F98"/>
      <c r="G98"/>
    </row>
    <row r="99" spans="1:7" s="4" customFormat="1" ht="15.75" hidden="1" x14ac:dyDescent="0.25">
      <c r="A99" s="7">
        <v>2010.02</v>
      </c>
      <c r="B99" s="32">
        <v>16.0891281778798</v>
      </c>
      <c r="C99" s="32">
        <v>14.512629362183</v>
      </c>
      <c r="F99"/>
      <c r="G99"/>
    </row>
    <row r="100" spans="1:7" s="4" customFormat="1" ht="15.75" hidden="1" x14ac:dyDescent="0.25">
      <c r="A100" s="7">
        <v>2010.03</v>
      </c>
      <c r="B100" s="32">
        <v>16.4448369699635</v>
      </c>
      <c r="C100" s="32">
        <v>14.5154865562114</v>
      </c>
      <c r="F100"/>
      <c r="G100"/>
    </row>
    <row r="101" spans="1:7" s="4" customFormat="1" ht="15.75" hidden="1" x14ac:dyDescent="0.25">
      <c r="A101" s="7">
        <v>2010.04</v>
      </c>
      <c r="B101" s="32">
        <v>16.424328645352698</v>
      </c>
      <c r="C101" s="32">
        <v>14.4344212419164</v>
      </c>
      <c r="F101"/>
      <c r="G101"/>
    </row>
    <row r="102" spans="1:7" s="4" customFormat="1" ht="15.75" hidden="1" x14ac:dyDescent="0.25">
      <c r="A102" s="7">
        <v>2011.01</v>
      </c>
      <c r="B102" s="32">
        <v>16.153715205115901</v>
      </c>
      <c r="C102" s="32">
        <v>14.5871415987767</v>
      </c>
      <c r="F102"/>
      <c r="G102"/>
    </row>
    <row r="103" spans="1:7" s="4" customFormat="1" ht="15.75" hidden="1" x14ac:dyDescent="0.25">
      <c r="A103" s="7">
        <v>2011.02</v>
      </c>
      <c r="B103" s="32">
        <v>16.3811859722659</v>
      </c>
      <c r="C103" s="32">
        <v>14.4289085453581</v>
      </c>
      <c r="F103"/>
      <c r="G103"/>
    </row>
    <row r="104" spans="1:7" s="4" customFormat="1" ht="15.75" hidden="1" x14ac:dyDescent="0.25">
      <c r="A104" s="7">
        <v>2011.03</v>
      </c>
      <c r="B104" s="32">
        <v>16.153409964532202</v>
      </c>
      <c r="C104" s="32">
        <v>14.4164688836814</v>
      </c>
      <c r="F104"/>
      <c r="G104"/>
    </row>
    <row r="105" spans="1:7" s="4" customFormat="1" ht="15.75" hidden="1" x14ac:dyDescent="0.25">
      <c r="A105" s="7">
        <v>2011.04</v>
      </c>
      <c r="B105" s="32">
        <v>16.411311955253801</v>
      </c>
      <c r="C105" s="32">
        <v>14.6068332388729</v>
      </c>
      <c r="F105"/>
      <c r="G105"/>
    </row>
    <row r="106" spans="1:7" s="4" customFormat="1" ht="15.75" hidden="1" x14ac:dyDescent="0.25">
      <c r="A106" s="7">
        <v>2012.01</v>
      </c>
      <c r="B106" s="32">
        <v>16.269953223571999</v>
      </c>
      <c r="C106" s="32">
        <v>14.596990546013901</v>
      </c>
      <c r="F106"/>
      <c r="G106"/>
    </row>
    <row r="107" spans="1:7" s="4" customFormat="1" ht="15.75" hidden="1" x14ac:dyDescent="0.25">
      <c r="A107" s="7">
        <v>2012.02</v>
      </c>
      <c r="B107" s="32">
        <v>16.0714557857962</v>
      </c>
      <c r="C107" s="32">
        <v>14.5825299022859</v>
      </c>
      <c r="F107"/>
      <c r="G107"/>
    </row>
    <row r="108" spans="1:7" s="4" customFormat="1" ht="15.75" hidden="1" x14ac:dyDescent="0.25">
      <c r="A108" s="7">
        <v>2012.03</v>
      </c>
      <c r="B108" s="32">
        <v>16.0801173654149</v>
      </c>
      <c r="C108" s="32">
        <v>14.6251924390053</v>
      </c>
      <c r="F108"/>
      <c r="G108"/>
    </row>
    <row r="109" spans="1:7" s="4" customFormat="1" ht="15.75" hidden="1" x14ac:dyDescent="0.25">
      <c r="A109" s="7">
        <v>2012.04</v>
      </c>
      <c r="B109" s="32">
        <v>16.3388649885813</v>
      </c>
      <c r="C109" s="32">
        <v>14.635874801084899</v>
      </c>
      <c r="F109"/>
      <c r="G109"/>
    </row>
    <row r="110" spans="1:7" s="4" customFormat="1" ht="15.75" hidden="1" x14ac:dyDescent="0.25">
      <c r="A110" s="7">
        <v>2013.01</v>
      </c>
      <c r="B110" s="32">
        <v>16.293029579090199</v>
      </c>
      <c r="C110" s="32">
        <v>14.6116966583803</v>
      </c>
      <c r="F110"/>
      <c r="G110"/>
    </row>
    <row r="111" spans="1:7" s="4" customFormat="1" hidden="1" x14ac:dyDescent="0.2">
      <c r="A111" s="7">
        <f>A110+0.01</f>
        <v>2013.02</v>
      </c>
      <c r="B111" s="32">
        <v>16.248093292338702</v>
      </c>
      <c r="C111" s="32">
        <v>14.494763585910601</v>
      </c>
      <c r="F111" s="6"/>
    </row>
    <row r="112" spans="1:7" s="4" customFormat="1" hidden="1" x14ac:dyDescent="0.2">
      <c r="A112" s="7">
        <f>A111+0.01</f>
        <v>2013.03</v>
      </c>
      <c r="B112" s="32">
        <v>16.3309468520957</v>
      </c>
      <c r="C112" s="32">
        <v>14.6913552944907</v>
      </c>
      <c r="F112" s="6"/>
    </row>
    <row r="113" spans="1:6" s="4" customFormat="1" hidden="1" x14ac:dyDescent="0.2">
      <c r="A113" s="7">
        <v>2013.04</v>
      </c>
      <c r="B113" s="32">
        <v>16.373914262678799</v>
      </c>
      <c r="C113" s="32">
        <v>14.589754468128101</v>
      </c>
      <c r="F113" s="6"/>
    </row>
    <row r="114" spans="1:6" s="4" customFormat="1" hidden="1" x14ac:dyDescent="0.2">
      <c r="A114" s="7">
        <v>2014.01</v>
      </c>
      <c r="B114" s="32">
        <v>16.254050617881799</v>
      </c>
      <c r="C114" s="32">
        <v>14.6784688696159</v>
      </c>
      <c r="F114" s="6"/>
    </row>
    <row r="115" spans="1:6" s="4" customFormat="1" hidden="1" x14ac:dyDescent="0.2">
      <c r="A115" s="7">
        <v>2014.02</v>
      </c>
      <c r="B115" s="32">
        <v>16.271464039510899</v>
      </c>
      <c r="C115" s="32">
        <v>14.5476668195302</v>
      </c>
      <c r="F115" s="6"/>
    </row>
    <row r="116" spans="1:6" s="4" customFormat="1" hidden="1" x14ac:dyDescent="0.2">
      <c r="A116" s="7">
        <v>2014.03</v>
      </c>
      <c r="B116" s="32">
        <v>16.281580394054298</v>
      </c>
      <c r="C116" s="32">
        <v>14.709969510502001</v>
      </c>
      <c r="F116" s="6"/>
    </row>
    <row r="117" spans="1:6" s="4" customFormat="1" hidden="1" x14ac:dyDescent="0.2">
      <c r="A117" s="7">
        <v>2014.04</v>
      </c>
      <c r="B117" s="32">
        <v>16.361745413231301</v>
      </c>
      <c r="C117" s="32">
        <v>14.6550146505657</v>
      </c>
      <c r="F117" s="6"/>
    </row>
    <row r="118" spans="1:6" s="4" customFormat="1" hidden="1" x14ac:dyDescent="0.2">
      <c r="A118" s="7">
        <v>2015.01</v>
      </c>
      <c r="B118" s="32">
        <v>16.466542884401399</v>
      </c>
      <c r="C118" s="32">
        <v>14.711491108301299</v>
      </c>
      <c r="F118" s="6"/>
    </row>
    <row r="119" spans="1:6" s="4" customFormat="1" hidden="1" x14ac:dyDescent="0.2">
      <c r="A119" s="7">
        <v>2015.02</v>
      </c>
      <c r="B119" s="32">
        <v>16.4030239340774</v>
      </c>
      <c r="C119" s="32">
        <v>14.7144203181685</v>
      </c>
      <c r="F119" s="6"/>
    </row>
    <row r="120" spans="1:6" s="4" customFormat="1" hidden="1" x14ac:dyDescent="0.2">
      <c r="A120" s="7">
        <v>2015.03</v>
      </c>
      <c r="B120" s="32">
        <v>16.3380920822405</v>
      </c>
      <c r="C120" s="32">
        <v>14.6940096224453</v>
      </c>
      <c r="F120" s="6"/>
    </row>
    <row r="121" spans="1:6" s="4" customFormat="1" hidden="1" x14ac:dyDescent="0.2">
      <c r="A121" s="7">
        <v>2015.04</v>
      </c>
      <c r="B121" s="32">
        <v>16.2605861626059</v>
      </c>
      <c r="C121" s="32">
        <v>14.7291730409391</v>
      </c>
      <c r="F121" s="6"/>
    </row>
    <row r="122" spans="1:6" s="4" customFormat="1" hidden="1" x14ac:dyDescent="0.2">
      <c r="A122" s="7">
        <v>2016.01</v>
      </c>
      <c r="B122" s="32">
        <v>16.375785051455502</v>
      </c>
      <c r="C122" s="32">
        <v>14.782387045964899</v>
      </c>
      <c r="F122" s="6"/>
    </row>
    <row r="123" spans="1:6" s="4" customFormat="1" hidden="1" x14ac:dyDescent="0.2">
      <c r="A123" s="7">
        <v>2016.02</v>
      </c>
      <c r="B123" s="32">
        <v>16.331936298263098</v>
      </c>
      <c r="C123" s="32">
        <v>14.716240482378501</v>
      </c>
      <c r="F123" s="6"/>
    </row>
    <row r="124" spans="1:6" s="4" customFormat="1" hidden="1" x14ac:dyDescent="0.2">
      <c r="A124" s="7">
        <v>2016.03</v>
      </c>
      <c r="B124" s="32">
        <v>16.479325934801299</v>
      </c>
      <c r="C124" s="32">
        <v>14.7198511359639</v>
      </c>
      <c r="F124" s="6"/>
    </row>
    <row r="125" spans="1:6" s="4" customFormat="1" hidden="1" x14ac:dyDescent="0.2">
      <c r="A125" s="7">
        <v>2016.04</v>
      </c>
      <c r="B125" s="32">
        <v>16.319294942552101</v>
      </c>
      <c r="C125" s="32">
        <v>14.6261740305861</v>
      </c>
      <c r="F125" s="6"/>
    </row>
    <row r="126" spans="1:6" s="4" customFormat="1" hidden="1" x14ac:dyDescent="0.2">
      <c r="A126" s="7">
        <v>2017.01</v>
      </c>
      <c r="B126" s="32">
        <v>16.3110175278463</v>
      </c>
      <c r="C126" s="32">
        <v>14.808246885703699</v>
      </c>
      <c r="F126" s="6"/>
    </row>
    <row r="127" spans="1:6" s="4" customFormat="1" hidden="1" x14ac:dyDescent="0.2">
      <c r="A127" s="7">
        <v>2017.02</v>
      </c>
      <c r="B127" s="32">
        <v>16.353054585869799</v>
      </c>
      <c r="C127" s="32">
        <v>14.745987666318999</v>
      </c>
      <c r="F127" s="6"/>
    </row>
    <row r="128" spans="1:6" s="4" customFormat="1" hidden="1" x14ac:dyDescent="0.2">
      <c r="A128" s="7">
        <v>2017.03</v>
      </c>
      <c r="B128" s="32">
        <v>16.377065658868801</v>
      </c>
      <c r="C128" s="32">
        <v>14.764426961192401</v>
      </c>
      <c r="F128" s="6"/>
    </row>
    <row r="129" spans="1:6" s="4" customFormat="1" hidden="1" x14ac:dyDescent="0.2">
      <c r="A129" s="7">
        <v>2017.04</v>
      </c>
      <c r="B129" s="32">
        <v>16.439067631913598</v>
      </c>
      <c r="C129" s="32">
        <v>14.6700331031918</v>
      </c>
      <c r="F129" s="6"/>
    </row>
    <row r="130" spans="1:6" s="4" customFormat="1" hidden="1" x14ac:dyDescent="0.2">
      <c r="A130" s="7">
        <v>2018.01</v>
      </c>
      <c r="B130" s="32">
        <v>16.3717378686712</v>
      </c>
      <c r="C130" s="32">
        <v>14.795918893059399</v>
      </c>
      <c r="F130" s="6"/>
    </row>
    <row r="131" spans="1:6" s="4" customFormat="1" hidden="1" x14ac:dyDescent="0.2">
      <c r="A131" s="7">
        <v>2018.02</v>
      </c>
      <c r="B131" s="32">
        <v>16.424703931668599</v>
      </c>
      <c r="C131" s="32">
        <v>14.787371371221701</v>
      </c>
      <c r="F131" s="6"/>
    </row>
    <row r="132" spans="1:6" s="4" customFormat="1" hidden="1" x14ac:dyDescent="0.2">
      <c r="A132" s="7">
        <v>2018.03</v>
      </c>
      <c r="B132" s="32">
        <v>16.363287313100699</v>
      </c>
      <c r="C132" s="32">
        <v>14.8263731399029</v>
      </c>
      <c r="F132" s="6"/>
    </row>
    <row r="133" spans="1:6" s="4" customFormat="1" hidden="1" x14ac:dyDescent="0.2">
      <c r="A133" s="7">
        <v>2018.04</v>
      </c>
      <c r="B133" s="32">
        <v>16.342978264543301</v>
      </c>
      <c r="C133" s="32">
        <v>14.7947478235969</v>
      </c>
      <c r="F133" s="6"/>
    </row>
    <row r="134" spans="1:6" s="4" customFormat="1" hidden="1" x14ac:dyDescent="0.2">
      <c r="A134" s="7">
        <v>2019.01</v>
      </c>
      <c r="B134" s="32">
        <v>16.2839621606396</v>
      </c>
      <c r="C134" s="32">
        <v>14.8242209464669</v>
      </c>
      <c r="F134" s="6"/>
    </row>
    <row r="135" spans="1:6" s="4" customFormat="1" hidden="1" x14ac:dyDescent="0.2">
      <c r="A135" s="7">
        <v>2019.02</v>
      </c>
      <c r="B135" s="32">
        <v>16.337221142738599</v>
      </c>
      <c r="C135" s="32">
        <v>14.7163637416842</v>
      </c>
      <c r="F135" s="6"/>
    </row>
    <row r="136" spans="1:6" s="4" customFormat="1" hidden="1" x14ac:dyDescent="0.2">
      <c r="A136" s="7">
        <v>2019.03</v>
      </c>
      <c r="B136" s="32">
        <v>16.277496938337201</v>
      </c>
      <c r="C136" s="32">
        <v>14.7803876115722</v>
      </c>
      <c r="F136" s="6"/>
    </row>
    <row r="137" spans="1:6" s="4" customFormat="1" hidden="1" x14ac:dyDescent="0.2">
      <c r="A137" s="7">
        <v>2019.04</v>
      </c>
      <c r="B137" s="32">
        <v>16.399723089098099</v>
      </c>
      <c r="C137" s="32">
        <v>14.782506469644</v>
      </c>
      <c r="F137" s="6"/>
    </row>
    <row r="138" spans="1:6" s="4" customFormat="1" hidden="1" x14ac:dyDescent="0.2">
      <c r="A138" s="7">
        <v>2020.01</v>
      </c>
      <c r="B138" s="32">
        <v>16.284195670352599</v>
      </c>
      <c r="C138" s="32">
        <v>14.7898682298627</v>
      </c>
      <c r="F138" s="6"/>
    </row>
    <row r="139" spans="1:6" s="4" customFormat="1" hidden="1" x14ac:dyDescent="0.2">
      <c r="A139" s="7">
        <v>2020.02</v>
      </c>
      <c r="B139" s="32">
        <v>16.2145216580961</v>
      </c>
      <c r="C139" s="32">
        <v>14.583971041216801</v>
      </c>
      <c r="F139" s="6"/>
    </row>
    <row r="140" spans="1:6" s="4" customFormat="1" hidden="1" x14ac:dyDescent="0.2">
      <c r="A140" s="7">
        <v>2020.03</v>
      </c>
      <c r="B140" s="32">
        <v>16.201868809971401</v>
      </c>
      <c r="C140" s="32">
        <v>14.6098551640055</v>
      </c>
      <c r="F140" s="6"/>
    </row>
    <row r="141" spans="1:6" s="4" customFormat="1" hidden="1" x14ac:dyDescent="0.2">
      <c r="A141" s="7">
        <v>2020.04</v>
      </c>
      <c r="B141" s="32">
        <v>16.453294104193098</v>
      </c>
      <c r="C141" s="32">
        <v>14.6816273433158</v>
      </c>
      <c r="F141" s="6"/>
    </row>
    <row r="142" spans="1:6" s="4" customFormat="1" hidden="1" x14ac:dyDescent="0.2">
      <c r="A142" s="7">
        <v>2021.01</v>
      </c>
      <c r="B142" s="32">
        <v>16.2539484487165</v>
      </c>
      <c r="C142" s="32">
        <v>14.6996054971709</v>
      </c>
      <c r="F142" s="6"/>
    </row>
    <row r="143" spans="1:6" s="4" customFormat="1" hidden="1" x14ac:dyDescent="0.2">
      <c r="A143" s="7">
        <v>2021.02</v>
      </c>
      <c r="B143" s="32">
        <v>16.4527218971784</v>
      </c>
      <c r="C143" s="32">
        <v>14.7150875353696</v>
      </c>
      <c r="F143" s="6"/>
    </row>
    <row r="144" spans="1:6" s="4" customFormat="1" hidden="1" x14ac:dyDescent="0.2">
      <c r="A144" s="7">
        <v>2021.03</v>
      </c>
      <c r="B144" s="32">
        <v>16.453076661468799</v>
      </c>
      <c r="C144" s="32">
        <v>14.7693283769456</v>
      </c>
      <c r="F144" s="6"/>
    </row>
    <row r="145" spans="1:7" s="4" customFormat="1" hidden="1" x14ac:dyDescent="0.2">
      <c r="A145" s="7">
        <v>2021.04</v>
      </c>
      <c r="B145" s="32">
        <v>16.399709971378499</v>
      </c>
      <c r="C145" s="32">
        <v>14.7932309217452</v>
      </c>
      <c r="F145" s="6"/>
    </row>
    <row r="146" spans="1:7" s="4" customFormat="1" hidden="1" x14ac:dyDescent="0.2">
      <c r="A146" s="7">
        <v>2022.01</v>
      </c>
      <c r="B146" s="32">
        <v>16.245224547216399</v>
      </c>
      <c r="C146" s="32">
        <v>14.8367162038641</v>
      </c>
      <c r="F146" s="6"/>
    </row>
    <row r="147" spans="1:7" s="4" customFormat="1" hidden="1" x14ac:dyDescent="0.2">
      <c r="A147" s="7">
        <v>2022.02</v>
      </c>
      <c r="B147" s="32">
        <v>16.445428085691699</v>
      </c>
      <c r="C147" s="32">
        <v>14.8930224438678</v>
      </c>
      <c r="F147" s="6"/>
    </row>
    <row r="148" spans="1:7" s="4" customFormat="1" hidden="1" x14ac:dyDescent="0.2">
      <c r="A148" s="7">
        <v>2022.03</v>
      </c>
      <c r="B148" s="32">
        <v>16.224641010324898</v>
      </c>
      <c r="C148" s="32">
        <v>14.900810458137</v>
      </c>
      <c r="F148" s="6"/>
    </row>
    <row r="149" spans="1:7" s="4" customFormat="1" hidden="1" x14ac:dyDescent="0.2">
      <c r="A149" s="7">
        <v>2022.04</v>
      </c>
      <c r="B149" s="32">
        <v>16.4527776530458</v>
      </c>
      <c r="C149" s="32">
        <v>14.940880206084</v>
      </c>
      <c r="F149" s="6"/>
    </row>
    <row r="150" spans="1:7" s="4" customFormat="1" ht="15.75" hidden="1" x14ac:dyDescent="0.25">
      <c r="B150"/>
      <c r="C150"/>
      <c r="F150" s="6"/>
    </row>
    <row r="151" spans="1:7" s="4" customFormat="1" hidden="1" x14ac:dyDescent="0.2">
      <c r="B151" s="35" t="s">
        <v>0</v>
      </c>
      <c r="C151" s="35"/>
    </row>
    <row r="152" spans="1:7" s="4" customFormat="1" hidden="1" x14ac:dyDescent="0.2">
      <c r="A152" s="4" t="s">
        <v>153</v>
      </c>
      <c r="C152" s="33">
        <v>1.7553285307230001E-3</v>
      </c>
    </row>
    <row r="153" spans="1:7" s="4" customFormat="1" hidden="1" x14ac:dyDescent="0.2">
      <c r="A153" s="4" t="s">
        <v>3</v>
      </c>
      <c r="C153" s="33">
        <v>4.4233339048154997E-2</v>
      </c>
    </row>
    <row r="154" spans="1:7" s="4" customFormat="1" hidden="1" x14ac:dyDescent="0.2">
      <c r="A154" s="4" t="s">
        <v>5</v>
      </c>
      <c r="C154" s="34">
        <v>6.6837842621226003E-9</v>
      </c>
    </row>
    <row r="155" spans="1:7" s="4" customFormat="1" hidden="1" x14ac:dyDescent="0.2">
      <c r="A155" s="4" t="s">
        <v>7</v>
      </c>
      <c r="C155" s="33">
        <v>-2.9855417843290301E-3</v>
      </c>
    </row>
    <row r="156" spans="1:7" s="4" customFormat="1" hidden="1" x14ac:dyDescent="0.2">
      <c r="A156" s="4" t="s">
        <v>10</v>
      </c>
      <c r="C156" s="33">
        <v>0.24878019816163599</v>
      </c>
    </row>
    <row r="157" spans="1:7" s="4" customFormat="1" hidden="1" x14ac:dyDescent="0.2"/>
    <row r="158" spans="1:7" s="4" customFormat="1" ht="15.75" hidden="1" x14ac:dyDescent="0.25">
      <c r="B158" s="35" t="s">
        <v>1</v>
      </c>
      <c r="C158" s="35"/>
      <c r="F158"/>
      <c r="G158"/>
    </row>
    <row r="159" spans="1:7" ht="18.75" hidden="1" x14ac:dyDescent="0.3">
      <c r="A159" s="4" t="s">
        <v>2</v>
      </c>
      <c r="B159" s="33">
        <v>8.5937716691078095E-2</v>
      </c>
      <c r="C159" s="30" t="s">
        <v>161</v>
      </c>
    </row>
    <row r="160" spans="1:7" ht="18.75" hidden="1" x14ac:dyDescent="0.3">
      <c r="A160" s="4" t="s">
        <v>4</v>
      </c>
      <c r="B160" s="33">
        <v>0.154544176981431</v>
      </c>
      <c r="C160" s="30" t="s">
        <v>160</v>
      </c>
    </row>
    <row r="161" spans="1:4" ht="18.75" hidden="1" x14ac:dyDescent="0.3">
      <c r="A161" s="4" t="s">
        <v>6</v>
      </c>
      <c r="B161" s="33">
        <v>-9.59696077344417E-2</v>
      </c>
      <c r="C161" s="30" t="s">
        <v>162</v>
      </c>
    </row>
    <row r="162" spans="1:4" ht="18.75" hidden="1" x14ac:dyDescent="0.3">
      <c r="A162" s="4" t="s">
        <v>8</v>
      </c>
      <c r="B162" s="33">
        <v>-2.5460537511959501E-2</v>
      </c>
      <c r="C162" s="30" t="s">
        <v>163</v>
      </c>
      <c r="D162" s="30"/>
    </row>
    <row r="163" spans="1:4" ht="18.75" hidden="1" x14ac:dyDescent="0.3">
      <c r="A163" s="4" t="s">
        <v>9</v>
      </c>
      <c r="B163" s="33">
        <v>0.114959622429013</v>
      </c>
      <c r="C163" s="30" t="s">
        <v>164</v>
      </c>
      <c r="D163" s="30"/>
    </row>
    <row r="164" spans="1:4" ht="18.75" hidden="1" x14ac:dyDescent="0.3">
      <c r="A164" s="4" t="s">
        <v>11</v>
      </c>
      <c r="B164" s="33">
        <v>0.120131740686202</v>
      </c>
      <c r="C164" s="30" t="s">
        <v>165</v>
      </c>
      <c r="D164" s="30"/>
    </row>
    <row r="165" spans="1:4" ht="18.75" hidden="1" x14ac:dyDescent="0.3">
      <c r="A165" s="4" t="s">
        <v>12</v>
      </c>
      <c r="B165" s="33">
        <v>0.118573275759742</v>
      </c>
      <c r="C165" s="30" t="s">
        <v>166</v>
      </c>
      <c r="D165" s="30"/>
    </row>
    <row r="166" spans="1:4" ht="18.75" hidden="1" x14ac:dyDescent="0.3">
      <c r="A166" s="4" t="s">
        <v>13</v>
      </c>
      <c r="B166" s="33">
        <v>0.169942658139629</v>
      </c>
      <c r="C166" s="30" t="s">
        <v>167</v>
      </c>
      <c r="D166" s="30"/>
    </row>
    <row r="167" spans="1:4" hidden="1" x14ac:dyDescent="0.25"/>
    <row r="168" spans="1:4" ht="15.75" hidden="1" x14ac:dyDescent="0.25">
      <c r="A168" s="4" t="s">
        <v>154</v>
      </c>
      <c r="B168" s="7" t="s">
        <v>155</v>
      </c>
      <c r="C168" s="7" t="s">
        <v>156</v>
      </c>
    </row>
    <row r="169" spans="1:4" hidden="1" x14ac:dyDescent="0.25"/>
    <row r="170" spans="1:4" ht="15.75" hidden="1" x14ac:dyDescent="0.25">
      <c r="B170" s="35" t="s">
        <v>23</v>
      </c>
      <c r="C170" s="35"/>
    </row>
    <row r="171" spans="1:4" ht="15.75" hidden="1" x14ac:dyDescent="0.25">
      <c r="A171" s="4" t="s">
        <v>24</v>
      </c>
      <c r="C171" s="32">
        <v>0.32572564093347667</v>
      </c>
    </row>
    <row r="172" spans="1:4" hidden="1" x14ac:dyDescent="0.25"/>
    <row r="173" spans="1:4" ht="15.75" hidden="1" x14ac:dyDescent="0.25">
      <c r="A173" s="10" t="s">
        <v>25</v>
      </c>
      <c r="B173" s="10" t="s">
        <v>26</v>
      </c>
      <c r="C173" s="7" t="s">
        <v>169</v>
      </c>
    </row>
    <row r="174" spans="1:4" ht="15.75" hidden="1" x14ac:dyDescent="0.25">
      <c r="A174" s="10" t="s">
        <v>27</v>
      </c>
      <c r="B174" s="10" t="s">
        <v>28</v>
      </c>
      <c r="C174" s="7"/>
    </row>
    <row r="175" spans="1:4" ht="15.75" hidden="1" x14ac:dyDescent="0.25">
      <c r="A175" s="10" t="s">
        <v>29</v>
      </c>
      <c r="B175" s="10" t="s">
        <v>30</v>
      </c>
      <c r="C175" s="7">
        <f>B166</f>
        <v>0.169942658139629</v>
      </c>
    </row>
    <row r="176" spans="1:4" ht="15.75" hidden="1" x14ac:dyDescent="0.25">
      <c r="A176" s="10" t="s">
        <v>31</v>
      </c>
      <c r="B176" s="10" t="s">
        <v>32</v>
      </c>
      <c r="C176" s="7">
        <f>B165</f>
        <v>0.118573275759742</v>
      </c>
    </row>
    <row r="177" spans="1:3" ht="15.75" hidden="1" x14ac:dyDescent="0.25">
      <c r="A177" s="10" t="s">
        <v>33</v>
      </c>
      <c r="B177" s="10" t="s">
        <v>34</v>
      </c>
      <c r="C177" s="31">
        <f>B164</f>
        <v>0.120131740686202</v>
      </c>
    </row>
    <row r="178" spans="1:3" ht="15.75" hidden="1" x14ac:dyDescent="0.25">
      <c r="A178" s="10" t="s">
        <v>35</v>
      </c>
      <c r="B178" s="10" t="s">
        <v>36</v>
      </c>
      <c r="C178" s="7">
        <f>B166</f>
        <v>0.169942658139629</v>
      </c>
    </row>
    <row r="179" spans="1:3" ht="15.75" hidden="1" x14ac:dyDescent="0.25">
      <c r="A179" s="10" t="s">
        <v>37</v>
      </c>
      <c r="B179" s="10" t="s">
        <v>38</v>
      </c>
      <c r="C179" s="7">
        <f>B165</f>
        <v>0.118573275759742</v>
      </c>
    </row>
    <row r="180" spans="1:3" ht="15.75" hidden="1" x14ac:dyDescent="0.25">
      <c r="A180" s="10" t="s">
        <v>39</v>
      </c>
      <c r="B180" s="10" t="s">
        <v>40</v>
      </c>
      <c r="C180" s="7">
        <f>B159</f>
        <v>8.5937716691078095E-2</v>
      </c>
    </row>
    <row r="181" spans="1:3" ht="15.75" hidden="1" x14ac:dyDescent="0.25">
      <c r="A181" s="10" t="s">
        <v>41</v>
      </c>
      <c r="B181" s="10" t="s">
        <v>42</v>
      </c>
      <c r="C181" s="31">
        <f>B163</f>
        <v>0.114959622429013</v>
      </c>
    </row>
    <row r="182" spans="1:3" ht="15.75" hidden="1" x14ac:dyDescent="0.25">
      <c r="A182" s="10" t="s">
        <v>127</v>
      </c>
      <c r="B182" s="10" t="s">
        <v>128</v>
      </c>
      <c r="C182" s="31">
        <f>B163</f>
        <v>0.114959622429013</v>
      </c>
    </row>
    <row r="183" spans="1:3" ht="15.75" hidden="1" x14ac:dyDescent="0.25">
      <c r="A183" s="10" t="s">
        <v>43</v>
      </c>
      <c r="B183" s="10" t="s">
        <v>44</v>
      </c>
      <c r="C183" s="31">
        <f>B163</f>
        <v>0.114959622429013</v>
      </c>
    </row>
    <row r="184" spans="1:3" ht="15.75" hidden="1" x14ac:dyDescent="0.25">
      <c r="A184" s="10" t="s">
        <v>45</v>
      </c>
      <c r="B184" s="10" t="s">
        <v>46</v>
      </c>
      <c r="C184" s="31">
        <f>B163</f>
        <v>0.114959622429013</v>
      </c>
    </row>
    <row r="185" spans="1:3" ht="15.75" hidden="1" x14ac:dyDescent="0.25">
      <c r="A185" s="10" t="s">
        <v>47</v>
      </c>
      <c r="B185" s="10" t="s">
        <v>48</v>
      </c>
      <c r="C185" s="7">
        <f>B166</f>
        <v>0.169942658139629</v>
      </c>
    </row>
    <row r="186" spans="1:3" ht="15.75" hidden="1" x14ac:dyDescent="0.25">
      <c r="A186" s="10" t="s">
        <v>49</v>
      </c>
      <c r="B186" s="10" t="s">
        <v>50</v>
      </c>
      <c r="C186" s="7">
        <f>B165</f>
        <v>0.118573275759742</v>
      </c>
    </row>
    <row r="187" spans="1:3" ht="15.75" hidden="1" x14ac:dyDescent="0.25">
      <c r="A187" s="10" t="s">
        <v>51</v>
      </c>
      <c r="B187" s="10" t="s">
        <v>52</v>
      </c>
      <c r="C187" s="7">
        <f>B161</f>
        <v>-9.59696077344417E-2</v>
      </c>
    </row>
    <row r="188" spans="1:3" ht="15.75" hidden="1" x14ac:dyDescent="0.25">
      <c r="A188" s="10" t="s">
        <v>53</v>
      </c>
      <c r="B188" s="10" t="s">
        <v>54</v>
      </c>
      <c r="C188" s="7">
        <f>B161</f>
        <v>-9.59696077344417E-2</v>
      </c>
    </row>
    <row r="189" spans="1:3" ht="15.75" hidden="1" x14ac:dyDescent="0.25">
      <c r="A189" s="10" t="s">
        <v>55</v>
      </c>
      <c r="B189" s="10" t="s">
        <v>56</v>
      </c>
      <c r="C189" s="7">
        <f>B162</f>
        <v>-2.5460537511959501E-2</v>
      </c>
    </row>
    <row r="190" spans="1:3" ht="15.75" hidden="1" x14ac:dyDescent="0.25">
      <c r="A190" s="10" t="s">
        <v>57</v>
      </c>
      <c r="B190" s="10" t="s">
        <v>58</v>
      </c>
      <c r="C190" s="7">
        <f>B162</f>
        <v>-2.5460537511959501E-2</v>
      </c>
    </row>
    <row r="191" spans="1:3" ht="15.75" hidden="1" x14ac:dyDescent="0.25">
      <c r="A191" s="10" t="s">
        <v>59</v>
      </c>
      <c r="B191" s="10" t="s">
        <v>60</v>
      </c>
      <c r="C191" s="7"/>
    </row>
    <row r="192" spans="1:3" ht="15.75" hidden="1" x14ac:dyDescent="0.25">
      <c r="A192" s="10" t="s">
        <v>61</v>
      </c>
      <c r="B192" s="10" t="s">
        <v>62</v>
      </c>
      <c r="C192" s="31">
        <f>B164</f>
        <v>0.120131740686202</v>
      </c>
    </row>
    <row r="193" spans="1:3" ht="15.75" hidden="1" x14ac:dyDescent="0.25">
      <c r="A193" s="10" t="s">
        <v>63</v>
      </c>
      <c r="B193" s="10" t="s">
        <v>64</v>
      </c>
      <c r="C193" s="7">
        <f>B159</f>
        <v>8.5937716691078095E-2</v>
      </c>
    </row>
    <row r="194" spans="1:3" ht="15.75" hidden="1" x14ac:dyDescent="0.25">
      <c r="A194" s="10" t="s">
        <v>65</v>
      </c>
      <c r="B194" s="10" t="s">
        <v>66</v>
      </c>
      <c r="C194" s="31">
        <f>B163</f>
        <v>0.114959622429013</v>
      </c>
    </row>
    <row r="195" spans="1:3" ht="15.75" hidden="1" x14ac:dyDescent="0.25">
      <c r="A195" s="10" t="s">
        <v>67</v>
      </c>
      <c r="B195" s="10" t="s">
        <v>68</v>
      </c>
      <c r="C195" s="7">
        <f>B159</f>
        <v>8.5937716691078095E-2</v>
      </c>
    </row>
    <row r="196" spans="1:3" ht="15.75" hidden="1" x14ac:dyDescent="0.25">
      <c r="A196" s="10" t="s">
        <v>69</v>
      </c>
      <c r="B196" s="10" t="s">
        <v>70</v>
      </c>
      <c r="C196" s="7">
        <f>B161</f>
        <v>-9.59696077344417E-2</v>
      </c>
    </row>
    <row r="197" spans="1:3" ht="15.75" hidden="1" x14ac:dyDescent="0.25">
      <c r="A197" s="10" t="s">
        <v>71</v>
      </c>
      <c r="B197" s="10" t="s">
        <v>72</v>
      </c>
      <c r="C197" s="7">
        <f>B162</f>
        <v>-2.5460537511959501E-2</v>
      </c>
    </row>
    <row r="198" spans="1:3" ht="15.75" hidden="1" x14ac:dyDescent="0.25">
      <c r="A198" s="10" t="s">
        <v>73</v>
      </c>
      <c r="B198" s="10" t="s">
        <v>74</v>
      </c>
      <c r="C198" s="7"/>
    </row>
    <row r="199" spans="1:3" ht="15.75" hidden="1" x14ac:dyDescent="0.25">
      <c r="A199" s="10" t="s">
        <v>75</v>
      </c>
      <c r="B199" s="10" t="s">
        <v>76</v>
      </c>
      <c r="C199" s="7">
        <f>B162</f>
        <v>-2.5460537511959501E-2</v>
      </c>
    </row>
    <row r="200" spans="1:3" ht="15.75" hidden="1" x14ac:dyDescent="0.25">
      <c r="A200" s="10" t="s">
        <v>77</v>
      </c>
      <c r="B200" s="10" t="s">
        <v>78</v>
      </c>
      <c r="C200" s="7">
        <f>B165</f>
        <v>0.118573275759742</v>
      </c>
    </row>
    <row r="201" spans="1:3" ht="15.75" hidden="1" x14ac:dyDescent="0.25">
      <c r="A201" s="10" t="s">
        <v>79</v>
      </c>
      <c r="B201" s="10" t="s">
        <v>80</v>
      </c>
      <c r="C201" s="7">
        <f>B162</f>
        <v>-2.5460537511959501E-2</v>
      </c>
    </row>
    <row r="202" spans="1:3" ht="15.75" hidden="1" x14ac:dyDescent="0.25">
      <c r="A202" s="10" t="s">
        <v>81</v>
      </c>
      <c r="B202" s="10" t="s">
        <v>82</v>
      </c>
      <c r="C202" s="7">
        <f>B165</f>
        <v>0.118573275759742</v>
      </c>
    </row>
    <row r="203" spans="1:3" ht="15.75" hidden="1" x14ac:dyDescent="0.25">
      <c r="A203" s="10" t="s">
        <v>83</v>
      </c>
      <c r="B203" s="10" t="s">
        <v>84</v>
      </c>
      <c r="C203" s="7">
        <f>B159</f>
        <v>8.5937716691078095E-2</v>
      </c>
    </row>
    <row r="204" spans="1:3" ht="15.75" hidden="1" x14ac:dyDescent="0.25">
      <c r="A204" s="10" t="s">
        <v>85</v>
      </c>
      <c r="B204" s="10" t="s">
        <v>86</v>
      </c>
      <c r="C204" s="7">
        <f>B160</f>
        <v>0.154544176981431</v>
      </c>
    </row>
    <row r="205" spans="1:3" ht="15.75" hidden="1" x14ac:dyDescent="0.25">
      <c r="A205" s="10" t="s">
        <v>87</v>
      </c>
      <c r="B205" s="10" t="s">
        <v>88</v>
      </c>
      <c r="C205" s="7">
        <f>B165</f>
        <v>0.118573275759742</v>
      </c>
    </row>
    <row r="206" spans="1:3" ht="15.75" hidden="1" x14ac:dyDescent="0.25">
      <c r="A206" s="10" t="s">
        <v>89</v>
      </c>
      <c r="B206" s="10" t="s">
        <v>90</v>
      </c>
      <c r="C206" s="7">
        <f>B160</f>
        <v>0.154544176981431</v>
      </c>
    </row>
    <row r="207" spans="1:3" ht="15.75" hidden="1" x14ac:dyDescent="0.25">
      <c r="A207" s="10" t="s">
        <v>91</v>
      </c>
      <c r="B207" s="10" t="s">
        <v>92</v>
      </c>
      <c r="C207" s="31">
        <f>B163</f>
        <v>0.114959622429013</v>
      </c>
    </row>
    <row r="208" spans="1:3" ht="15.75" hidden="1" x14ac:dyDescent="0.25">
      <c r="A208" s="10" t="s">
        <v>93</v>
      </c>
      <c r="B208" s="10" t="s">
        <v>94</v>
      </c>
      <c r="C208" s="7">
        <f>B162</f>
        <v>-2.5460537511959501E-2</v>
      </c>
    </row>
    <row r="209" spans="1:3" ht="15.75" hidden="1" x14ac:dyDescent="0.25">
      <c r="A209" s="10" t="s">
        <v>95</v>
      </c>
      <c r="B209" s="10" t="s">
        <v>96</v>
      </c>
      <c r="C209" s="7">
        <f>B161</f>
        <v>-9.59696077344417E-2</v>
      </c>
    </row>
    <row r="210" spans="1:3" ht="15.75" hidden="1" x14ac:dyDescent="0.25">
      <c r="A210" s="10" t="s">
        <v>97</v>
      </c>
      <c r="B210" s="10" t="s">
        <v>98</v>
      </c>
      <c r="C210" s="31">
        <f>B164</f>
        <v>0.120131740686202</v>
      </c>
    </row>
    <row r="211" spans="1:3" ht="15.75" hidden="1" x14ac:dyDescent="0.25">
      <c r="A211" s="10" t="s">
        <v>99</v>
      </c>
      <c r="B211" s="10" t="s">
        <v>100</v>
      </c>
      <c r="C211" s="7">
        <f>B166</f>
        <v>0.169942658139629</v>
      </c>
    </row>
    <row r="212" spans="1:3" ht="15.75" hidden="1" x14ac:dyDescent="0.25">
      <c r="A212" s="10" t="s">
        <v>101</v>
      </c>
      <c r="B212" s="10" t="s">
        <v>102</v>
      </c>
      <c r="C212" s="7">
        <f>B160</f>
        <v>0.154544176981431</v>
      </c>
    </row>
    <row r="213" spans="1:3" ht="15.75" hidden="1" x14ac:dyDescent="0.25">
      <c r="A213" s="10" t="s">
        <v>103</v>
      </c>
      <c r="B213" s="10" t="s">
        <v>104</v>
      </c>
      <c r="C213" s="7">
        <f>B159</f>
        <v>8.5937716691078095E-2</v>
      </c>
    </row>
    <row r="214" spans="1:3" ht="15.75" hidden="1" x14ac:dyDescent="0.25">
      <c r="A214" s="10" t="s">
        <v>105</v>
      </c>
      <c r="B214" s="10" t="s">
        <v>106</v>
      </c>
      <c r="C214" s="31">
        <f>B163</f>
        <v>0.114959622429013</v>
      </c>
    </row>
    <row r="215" spans="1:3" ht="15.75" hidden="1" x14ac:dyDescent="0.25">
      <c r="A215" s="10" t="s">
        <v>107</v>
      </c>
      <c r="B215" s="10" t="s">
        <v>108</v>
      </c>
      <c r="C215" s="7">
        <f>B162</f>
        <v>-2.5460537511959501E-2</v>
      </c>
    </row>
    <row r="216" spans="1:3" ht="15.75" hidden="1" x14ac:dyDescent="0.25">
      <c r="A216" s="10" t="s">
        <v>109</v>
      </c>
      <c r="B216" s="10" t="s">
        <v>110</v>
      </c>
      <c r="C216" s="7"/>
    </row>
    <row r="217" spans="1:3" ht="15.75" hidden="1" x14ac:dyDescent="0.25">
      <c r="A217" s="10" t="s">
        <v>111</v>
      </c>
      <c r="B217" s="10" t="s">
        <v>112</v>
      </c>
      <c r="C217" s="31">
        <f>B164</f>
        <v>0.120131740686202</v>
      </c>
    </row>
    <row r="218" spans="1:3" ht="15.75" hidden="1" x14ac:dyDescent="0.25">
      <c r="A218" s="10" t="s">
        <v>113</v>
      </c>
      <c r="B218" s="10" t="s">
        <v>114</v>
      </c>
      <c r="C218" s="7">
        <f>B165</f>
        <v>0.118573275759742</v>
      </c>
    </row>
    <row r="219" spans="1:3" ht="15.75" hidden="1" x14ac:dyDescent="0.25">
      <c r="A219" s="10" t="s">
        <v>115</v>
      </c>
      <c r="B219" s="10" t="s">
        <v>116</v>
      </c>
      <c r="C219" s="7">
        <f>B159</f>
        <v>8.5937716691078095E-2</v>
      </c>
    </row>
    <row r="220" spans="1:3" ht="15.75" hidden="1" x14ac:dyDescent="0.25">
      <c r="A220" s="10" t="s">
        <v>117</v>
      </c>
      <c r="B220" s="10" t="s">
        <v>118</v>
      </c>
      <c r="C220" s="31">
        <f>B163</f>
        <v>0.114959622429013</v>
      </c>
    </row>
    <row r="221" spans="1:3" ht="15.75" hidden="1" x14ac:dyDescent="0.25">
      <c r="A221" s="10" t="s">
        <v>119</v>
      </c>
      <c r="B221" s="10" t="s">
        <v>120</v>
      </c>
      <c r="C221" s="7">
        <f>B166</f>
        <v>0.169942658139629</v>
      </c>
    </row>
    <row r="222" spans="1:3" ht="15.75" hidden="1" x14ac:dyDescent="0.25">
      <c r="A222" s="10" t="s">
        <v>121</v>
      </c>
      <c r="B222" s="10" t="s">
        <v>122</v>
      </c>
      <c r="C222" s="31">
        <f>B163</f>
        <v>0.114959622429013</v>
      </c>
    </row>
    <row r="223" spans="1:3" ht="15.75" hidden="1" x14ac:dyDescent="0.25">
      <c r="A223" s="10" t="s">
        <v>123</v>
      </c>
      <c r="B223" s="10" t="s">
        <v>124</v>
      </c>
      <c r="C223" s="7">
        <f>B161</f>
        <v>-9.59696077344417E-2</v>
      </c>
    </row>
    <row r="224" spans="1:3" ht="15.75" hidden="1" x14ac:dyDescent="0.25">
      <c r="A224" s="10" t="s">
        <v>125</v>
      </c>
      <c r="B224" s="10" t="s">
        <v>126</v>
      </c>
      <c r="C224" s="7">
        <f>B165</f>
        <v>0.118573275759742</v>
      </c>
    </row>
    <row r="225" spans="1:2" ht="15.75" hidden="1" x14ac:dyDescent="0.25">
      <c r="A225" s="10"/>
      <c r="B225" s="10"/>
    </row>
    <row r="226" spans="1:2" ht="15.75" hidden="1" x14ac:dyDescent="0.25">
      <c r="A226" s="10"/>
      <c r="B226" s="10"/>
    </row>
    <row r="227" spans="1:2" ht="15.75" hidden="1" x14ac:dyDescent="0.25">
      <c r="A227" s="10"/>
      <c r="B227" s="10"/>
    </row>
    <row r="228" spans="1:2" ht="15.75" hidden="1" x14ac:dyDescent="0.25">
      <c r="A228" s="10"/>
      <c r="B228" s="10"/>
    </row>
    <row r="229" spans="1:2" ht="15.75" hidden="1" x14ac:dyDescent="0.25">
      <c r="A229" s="10"/>
      <c r="B229" s="10"/>
    </row>
    <row r="230" spans="1:2" ht="15.75" x14ac:dyDescent="0.25">
      <c r="A230" s="10"/>
      <c r="B230" s="10"/>
    </row>
    <row r="231" spans="1:2" ht="15.75" x14ac:dyDescent="0.25">
      <c r="A231" s="10"/>
      <c r="B231" s="10"/>
    </row>
    <row r="232" spans="1:2" ht="15.75" x14ac:dyDescent="0.25">
      <c r="A232" s="10"/>
      <c r="B232" s="10"/>
    </row>
    <row r="233" spans="1:2" ht="15.75" x14ac:dyDescent="0.25">
      <c r="A233" s="10"/>
      <c r="B233" s="10"/>
    </row>
    <row r="234" spans="1:2" ht="15.75" x14ac:dyDescent="0.25">
      <c r="A234" s="10"/>
      <c r="B234" s="10"/>
    </row>
    <row r="235" spans="1:2" ht="15.75" x14ac:dyDescent="0.25">
      <c r="A235" s="10"/>
      <c r="B235" s="10"/>
    </row>
    <row r="236" spans="1:2" ht="15.75" x14ac:dyDescent="0.25">
      <c r="A236" s="10"/>
      <c r="B236" s="10"/>
    </row>
    <row r="237" spans="1:2" ht="15.75" x14ac:dyDescent="0.25">
      <c r="A237" s="10"/>
      <c r="B237" s="10"/>
    </row>
    <row r="238" spans="1:2" ht="15.75" x14ac:dyDescent="0.25">
      <c r="A238" s="10"/>
      <c r="B238" s="10"/>
    </row>
    <row r="253" spans="2:2" x14ac:dyDescent="0.25">
      <c r="B253" s="1"/>
    </row>
    <row r="254" spans="2:2" x14ac:dyDescent="0.25">
      <c r="B254" s="1"/>
    </row>
  </sheetData>
  <mergeCells count="3">
    <mergeCell ref="B151:C151"/>
    <mergeCell ref="B158:C158"/>
    <mergeCell ref="B170:C170"/>
  </mergeCells>
  <dataValidations count="4">
    <dataValidation type="list" allowBlank="1" showInputMessage="1" showErrorMessage="1" sqref="F8" xr:uid="{00000000-0002-0000-0100-000000000000}">
      <formula1>$B$37:$C$37</formula1>
    </dataValidation>
    <dataValidation type="list" allowBlank="1" showInputMessage="1" showErrorMessage="1" sqref="F9" xr:uid="{00000000-0002-0000-0100-000001000000}">
      <formula1>$A$38:$A$149</formula1>
    </dataValidation>
    <dataValidation type="list" allowBlank="1" showInputMessage="1" showErrorMessage="1" sqref="F10" xr:uid="{00000000-0002-0000-0100-000002000000}">
      <formula1>$A$174:$A$224</formula1>
    </dataValidation>
    <dataValidation type="list" allowBlank="1" showInputMessage="1" showErrorMessage="1" sqref="F15" xr:uid="{00000000-0002-0000-0100-000003000000}">
      <formula1>$B$168:$C$168</formula1>
    </dataValidation>
  </dataValidations>
  <pageMargins left="0.7" right="0.7" top="0.75" bottom="0.75" header="0.3" footer="0.3"/>
  <pageSetup scale="63" orientation="landscape" r:id="rId1"/>
  <ignoredErrors>
    <ignoredError sqref="C207" formula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77"/>
  <sheetViews>
    <sheetView workbookViewId="0">
      <selection activeCell="H6" sqref="H6:H54"/>
    </sheetView>
  </sheetViews>
  <sheetFormatPr defaultColWidth="8.85546875" defaultRowHeight="15" x14ac:dyDescent="0.25"/>
  <sheetData>
    <row r="1" spans="1:74" x14ac:dyDescent="0.25">
      <c r="A1">
        <v>14.406008374000001</v>
      </c>
      <c r="B1">
        <v>14.427252429999999</v>
      </c>
      <c r="C1">
        <v>14.422309073999999</v>
      </c>
      <c r="D1">
        <v>14.505710937</v>
      </c>
      <c r="E1">
        <v>14.230267851000001</v>
      </c>
      <c r="F1">
        <v>14.339789241</v>
      </c>
      <c r="G1">
        <v>14.606601929</v>
      </c>
      <c r="H1">
        <v>14.295928644</v>
      </c>
      <c r="I1">
        <v>14.609626279</v>
      </c>
      <c r="J1">
        <v>14.327781011000001</v>
      </c>
      <c r="K1">
        <v>14.467666572000001</v>
      </c>
      <c r="L1">
        <v>14.446677526</v>
      </c>
      <c r="M1">
        <v>14.554977916</v>
      </c>
      <c r="N1">
        <v>14.580893495</v>
      </c>
      <c r="O1">
        <v>14.558821941</v>
      </c>
      <c r="P1">
        <v>14.484941995</v>
      </c>
      <c r="Q1">
        <v>14.49695807</v>
      </c>
      <c r="R1">
        <v>14.363906525999999</v>
      </c>
      <c r="S1">
        <v>14.472031604</v>
      </c>
      <c r="T1">
        <v>14.423641298</v>
      </c>
      <c r="U1">
        <v>14.454340008999999</v>
      </c>
      <c r="V1">
        <v>14.417788346</v>
      </c>
      <c r="W1">
        <v>14.432768953</v>
      </c>
      <c r="X1">
        <v>14.537976852</v>
      </c>
      <c r="Y1">
        <v>14.530443875</v>
      </c>
      <c r="Z1">
        <v>14.561877983</v>
      </c>
      <c r="AA1">
        <v>14.511223444000001</v>
      </c>
      <c r="AB1">
        <v>14.45386826</v>
      </c>
      <c r="AC1">
        <v>14.42202953</v>
      </c>
      <c r="AD1">
        <v>14.425943672000001</v>
      </c>
      <c r="AE1">
        <v>14.521863244</v>
      </c>
      <c r="AF1">
        <v>14.563286683999999</v>
      </c>
      <c r="AG1">
        <v>14.506112062</v>
      </c>
      <c r="AH1">
        <v>14.56645526</v>
      </c>
      <c r="AI1">
        <v>14.626308888000001</v>
      </c>
      <c r="AJ1">
        <v>14.542705711</v>
      </c>
      <c r="AK1">
        <v>14.551133138999999</v>
      </c>
      <c r="AL1">
        <v>14.559806854</v>
      </c>
      <c r="AM1">
        <v>14.626444952</v>
      </c>
      <c r="AN1">
        <v>14.669461160000001</v>
      </c>
      <c r="AO1">
        <v>14.763313284000001</v>
      </c>
      <c r="AP1">
        <v>14.793626916999999</v>
      </c>
      <c r="AQ1">
        <v>14.722782139</v>
      </c>
      <c r="AR1">
        <v>14.733245315</v>
      </c>
      <c r="AS1">
        <v>14.848853449</v>
      </c>
      <c r="AT1">
        <v>14.82000154</v>
      </c>
      <c r="AU1">
        <v>14.843630566</v>
      </c>
      <c r="AV1">
        <v>14.808841556000001</v>
      </c>
      <c r="AW1">
        <v>14.847301815</v>
      </c>
      <c r="AX1">
        <v>14.895086694</v>
      </c>
      <c r="AY1">
        <v>14.892591333</v>
      </c>
      <c r="AZ1">
        <v>14.762641181999999</v>
      </c>
      <c r="BA1">
        <v>14.905326884000001</v>
      </c>
      <c r="BB1">
        <v>14.916477687</v>
      </c>
      <c r="BC1">
        <v>14.796025266999999</v>
      </c>
      <c r="BD1">
        <v>14.787079910999999</v>
      </c>
      <c r="BE1">
        <v>14.801633765</v>
      </c>
      <c r="BF1">
        <v>14.635557414999999</v>
      </c>
      <c r="BG1">
        <v>14.680446275</v>
      </c>
      <c r="BH1">
        <v>14.665396836999999</v>
      </c>
      <c r="BI1">
        <v>14.638405248</v>
      </c>
      <c r="BJ1">
        <v>14.597884317</v>
      </c>
      <c r="BK1">
        <v>14.663553552</v>
      </c>
      <c r="BL1">
        <v>14.549459896</v>
      </c>
      <c r="BM1">
        <v>14.682284989999999</v>
      </c>
      <c r="BN1">
        <v>14.51083532</v>
      </c>
      <c r="BO1">
        <v>14.541322158</v>
      </c>
      <c r="BP1">
        <v>14.693928251999999</v>
      </c>
      <c r="BQ1">
        <v>14.684188683</v>
      </c>
      <c r="BR1">
        <v>14.666251451999999</v>
      </c>
      <c r="BS1">
        <v>14.735662195</v>
      </c>
      <c r="BT1">
        <v>14.732011304</v>
      </c>
      <c r="BU1">
        <v>14.722539718</v>
      </c>
      <c r="BV1">
        <v>14.58921327</v>
      </c>
    </row>
    <row r="2" spans="1:74" x14ac:dyDescent="0.25">
      <c r="A2">
        <v>0</v>
      </c>
      <c r="B2">
        <v>15.851628619</v>
      </c>
      <c r="C2">
        <v>15.673429832</v>
      </c>
      <c r="D2">
        <v>15.398472882</v>
      </c>
      <c r="E2">
        <v>16.172666388</v>
      </c>
      <c r="F2">
        <v>16.045236904999999</v>
      </c>
      <c r="G2">
        <v>15.889960822999999</v>
      </c>
      <c r="H2">
        <v>15.855066702</v>
      </c>
      <c r="I2">
        <v>15.863322537</v>
      </c>
      <c r="J2">
        <v>16.124821459</v>
      </c>
      <c r="K2">
        <v>16.042030580999999</v>
      </c>
      <c r="L2">
        <v>16.015775987000001</v>
      </c>
      <c r="M2">
        <v>16.096625219</v>
      </c>
      <c r="N2">
        <v>16.419729958000001</v>
      </c>
      <c r="O2">
        <v>15.903669128000001</v>
      </c>
      <c r="P2">
        <v>16.308121544999999</v>
      </c>
      <c r="Q2">
        <v>15.830594439</v>
      </c>
      <c r="R2">
        <v>15.750206298</v>
      </c>
      <c r="S2">
        <v>16.235239961000001</v>
      </c>
      <c r="T2">
        <v>15.899731334</v>
      </c>
      <c r="U2">
        <v>15.722909770999999</v>
      </c>
      <c r="V2">
        <v>15.936246066000001</v>
      </c>
      <c r="W2">
        <v>16.007124322999999</v>
      </c>
      <c r="X2">
        <v>16.128646658000001</v>
      </c>
      <c r="Y2">
        <v>16.336080816999999</v>
      </c>
      <c r="Z2">
        <v>16.082896404</v>
      </c>
      <c r="AA2">
        <v>15.768165107</v>
      </c>
      <c r="AB2">
        <v>16.117520109000001</v>
      </c>
      <c r="AC2">
        <v>15.966687105</v>
      </c>
      <c r="AD2">
        <v>15.673581454000001</v>
      </c>
      <c r="AE2">
        <v>15.635429937</v>
      </c>
      <c r="AF2">
        <v>16.235698021000001</v>
      </c>
      <c r="AG2">
        <v>16.033553852000001</v>
      </c>
      <c r="AH2">
        <v>16.367113553999999</v>
      </c>
      <c r="AI2">
        <v>15.933052602</v>
      </c>
      <c r="AJ2">
        <v>16.349911683999999</v>
      </c>
      <c r="AK2">
        <v>16.026786131000001</v>
      </c>
      <c r="AL2">
        <v>15.831748885</v>
      </c>
      <c r="AM2">
        <v>16.109082431000001</v>
      </c>
      <c r="AN2">
        <v>16.061310087999999</v>
      </c>
      <c r="AO2">
        <v>16.181234173</v>
      </c>
      <c r="AP2">
        <v>16.057880734000001</v>
      </c>
      <c r="AQ2">
        <v>16.157228806999999</v>
      </c>
      <c r="AR2">
        <v>16.29480714</v>
      </c>
      <c r="AS2">
        <v>16.377363254999999</v>
      </c>
      <c r="AT2">
        <v>16.238991334000001</v>
      </c>
      <c r="AU2">
        <v>16.364237843000002</v>
      </c>
      <c r="AV2">
        <v>16.364043902999999</v>
      </c>
      <c r="AW2">
        <v>16.394119866</v>
      </c>
      <c r="AX2">
        <v>16.396730092999999</v>
      </c>
      <c r="AY2">
        <v>16.234082153999999</v>
      </c>
      <c r="AZ2">
        <v>16.315320911000001</v>
      </c>
      <c r="BA2">
        <v>16.236222164000001</v>
      </c>
      <c r="BB2">
        <v>16.367214625999999</v>
      </c>
      <c r="BC2">
        <v>16.209784207999999</v>
      </c>
      <c r="BD2">
        <v>16.231874505</v>
      </c>
      <c r="BE2">
        <v>15.977025986999999</v>
      </c>
      <c r="BF2">
        <v>15.741032408000001</v>
      </c>
      <c r="BG2">
        <v>16.032322177000001</v>
      </c>
      <c r="BH2">
        <v>15.623161989</v>
      </c>
      <c r="BI2">
        <v>16.364983806000001</v>
      </c>
      <c r="BJ2">
        <v>16.205196140999998</v>
      </c>
      <c r="BK2">
        <v>16.581594623000001</v>
      </c>
      <c r="BL2">
        <v>16.500633595</v>
      </c>
      <c r="BM2">
        <v>16.235987335000001</v>
      </c>
      <c r="BN2">
        <v>16.524476031999999</v>
      </c>
      <c r="BO2">
        <v>16.272862129</v>
      </c>
      <c r="BP2">
        <v>16.506381006000002</v>
      </c>
      <c r="BQ2">
        <v>16.393566203999999</v>
      </c>
      <c r="BR2">
        <v>16.161904927999998</v>
      </c>
      <c r="BS2">
        <v>16.250759155000001</v>
      </c>
      <c r="BT2">
        <v>16.438010332000001</v>
      </c>
      <c r="BU2">
        <v>16.387764121</v>
      </c>
      <c r="BV2">
        <v>16.344221792999999</v>
      </c>
    </row>
    <row r="3" spans="1:74" x14ac:dyDescent="0.25">
      <c r="A3">
        <v>-0.211776728</v>
      </c>
      <c r="B3">
        <v>-0.21908823699999999</v>
      </c>
      <c r="C3">
        <v>-0.284001536</v>
      </c>
      <c r="D3">
        <v>-0.51746594300000004</v>
      </c>
      <c r="E3">
        <v>-0.31789023399999999</v>
      </c>
      <c r="F3">
        <v>-0.47152202300000001</v>
      </c>
      <c r="G3">
        <v>-0.234998873</v>
      </c>
      <c r="H3">
        <v>0.16246093219999999</v>
      </c>
      <c r="I3">
        <v>-0.46609684600000001</v>
      </c>
      <c r="J3">
        <v>-0.33952784000000003</v>
      </c>
      <c r="K3">
        <v>-0.49428389299999997</v>
      </c>
      <c r="L3">
        <v>4.6706759799999997E-2</v>
      </c>
      <c r="M3">
        <v>-5.3524065000000003E-2</v>
      </c>
      <c r="N3">
        <v>-0.58213798699999997</v>
      </c>
      <c r="O3">
        <v>-0.65328883999999998</v>
      </c>
      <c r="P3">
        <v>-0.64605769899999999</v>
      </c>
      <c r="Q3">
        <v>-0.48616211100000001</v>
      </c>
      <c r="R3">
        <v>-0.64226300800000002</v>
      </c>
      <c r="S3">
        <v>-0.23827667499999999</v>
      </c>
      <c r="T3">
        <v>-0.71386553500000005</v>
      </c>
      <c r="U3">
        <v>-0.29173386800000001</v>
      </c>
      <c r="V3">
        <v>-0.36126396199999999</v>
      </c>
      <c r="W3">
        <v>-0.52356692000000005</v>
      </c>
      <c r="X3">
        <v>-0.51760535200000002</v>
      </c>
      <c r="Y3">
        <v>-0.50255731599999998</v>
      </c>
      <c r="Z3">
        <v>-0.425911551</v>
      </c>
      <c r="AA3">
        <v>-0.47952525299999998</v>
      </c>
      <c r="AB3">
        <v>-0.51414054499999995</v>
      </c>
      <c r="AC3">
        <v>-0.42003378200000002</v>
      </c>
      <c r="AD3">
        <v>-0.63066477499999996</v>
      </c>
      <c r="AE3">
        <v>-0.34164799899999998</v>
      </c>
      <c r="AF3">
        <v>-0.53165262700000004</v>
      </c>
      <c r="AG3">
        <v>-0.104943986</v>
      </c>
      <c r="AH3">
        <v>-0.43088798</v>
      </c>
      <c r="AI3">
        <v>-0.63917219999999997</v>
      </c>
      <c r="AJ3">
        <v>-0.55620006200000005</v>
      </c>
      <c r="AK3">
        <v>-0.42172801599999998</v>
      </c>
      <c r="AL3">
        <v>-0.29744026600000001</v>
      </c>
      <c r="AM3">
        <v>7.3898388000000004E-3</v>
      </c>
      <c r="AN3">
        <v>-0.37726917300000001</v>
      </c>
      <c r="AO3">
        <v>-0.57277961300000002</v>
      </c>
      <c r="AP3">
        <v>-0.45044870799999998</v>
      </c>
      <c r="AQ3">
        <v>-0.36235443099999998</v>
      </c>
      <c r="AR3">
        <v>-0.17184416399999999</v>
      </c>
      <c r="AS3">
        <v>0</v>
      </c>
      <c r="AT3">
        <v>-0.33148069099999999</v>
      </c>
      <c r="AU3">
        <v>-0.35257920500000001</v>
      </c>
      <c r="AV3">
        <v>-0.48038038599999999</v>
      </c>
      <c r="AW3">
        <v>-0.57549566799999996</v>
      </c>
    </row>
    <row r="4" spans="1:74" x14ac:dyDescent="0.25">
      <c r="D4">
        <v>0</v>
      </c>
      <c r="E4">
        <v>14.406008374000001</v>
      </c>
    </row>
    <row r="5" spans="1:74" x14ac:dyDescent="0.25">
      <c r="D5">
        <v>15.851628619</v>
      </c>
      <c r="E5">
        <v>14.427252429999999</v>
      </c>
    </row>
    <row r="6" spans="1:74" x14ac:dyDescent="0.25">
      <c r="D6">
        <v>15.673429832</v>
      </c>
      <c r="E6">
        <v>14.422309073999999</v>
      </c>
      <c r="H6">
        <v>-0.211776728</v>
      </c>
    </row>
    <row r="7" spans="1:74" x14ac:dyDescent="0.25">
      <c r="D7">
        <v>15.398472882</v>
      </c>
      <c r="E7">
        <v>14.505710937</v>
      </c>
      <c r="H7">
        <v>-0.21908823699999999</v>
      </c>
    </row>
    <row r="8" spans="1:74" x14ac:dyDescent="0.25">
      <c r="D8">
        <v>16.172666388</v>
      </c>
      <c r="E8">
        <v>14.230267851000001</v>
      </c>
      <c r="H8">
        <v>-0.284001536</v>
      </c>
    </row>
    <row r="9" spans="1:74" x14ac:dyDescent="0.25">
      <c r="D9">
        <v>16.045236904999999</v>
      </c>
      <c r="E9">
        <v>14.339789241</v>
      </c>
      <c r="H9">
        <v>-0.51746594300000004</v>
      </c>
    </row>
    <row r="10" spans="1:74" x14ac:dyDescent="0.25">
      <c r="D10">
        <v>15.889960822999999</v>
      </c>
      <c r="E10">
        <v>14.606601929</v>
      </c>
      <c r="H10">
        <v>-0.31789023399999999</v>
      </c>
    </row>
    <row r="11" spans="1:74" x14ac:dyDescent="0.25">
      <c r="D11">
        <v>15.855066702</v>
      </c>
      <c r="E11">
        <v>14.295928644</v>
      </c>
      <c r="H11">
        <v>-0.47152202300000001</v>
      </c>
    </row>
    <row r="12" spans="1:74" x14ac:dyDescent="0.25">
      <c r="D12">
        <v>15.863322537</v>
      </c>
      <c r="E12">
        <v>14.609626279</v>
      </c>
      <c r="H12">
        <v>-0.234998873</v>
      </c>
    </row>
    <row r="13" spans="1:74" x14ac:dyDescent="0.25">
      <c r="D13">
        <v>16.124821459</v>
      </c>
      <c r="E13">
        <v>14.327781011000001</v>
      </c>
      <c r="H13">
        <v>0.16246093219999999</v>
      </c>
    </row>
    <row r="14" spans="1:74" x14ac:dyDescent="0.25">
      <c r="D14">
        <v>16.042030580999999</v>
      </c>
      <c r="E14">
        <v>14.467666572000001</v>
      </c>
      <c r="H14">
        <v>-0.46609684600000001</v>
      </c>
    </row>
    <row r="15" spans="1:74" x14ac:dyDescent="0.25">
      <c r="D15">
        <v>16.015775987000001</v>
      </c>
      <c r="E15">
        <v>14.446677526</v>
      </c>
      <c r="H15">
        <v>-0.33952784000000003</v>
      </c>
    </row>
    <row r="16" spans="1:74" x14ac:dyDescent="0.25">
      <c r="D16">
        <v>16.096625219</v>
      </c>
      <c r="E16">
        <v>14.554977916</v>
      </c>
      <c r="H16">
        <v>-0.49428389299999997</v>
      </c>
    </row>
    <row r="17" spans="4:8" x14ac:dyDescent="0.25">
      <c r="D17">
        <v>16.419729958000001</v>
      </c>
      <c r="E17">
        <v>14.580893495</v>
      </c>
      <c r="H17">
        <v>4.6706759799999997E-2</v>
      </c>
    </row>
    <row r="18" spans="4:8" x14ac:dyDescent="0.25">
      <c r="D18">
        <v>15.903669128000001</v>
      </c>
      <c r="E18">
        <v>14.558821941</v>
      </c>
      <c r="H18">
        <v>-5.3524065000000003E-2</v>
      </c>
    </row>
    <row r="19" spans="4:8" x14ac:dyDescent="0.25">
      <c r="D19">
        <v>16.308121544999999</v>
      </c>
      <c r="E19">
        <v>14.484941995</v>
      </c>
      <c r="H19">
        <v>-0.58213798699999997</v>
      </c>
    </row>
    <row r="20" spans="4:8" x14ac:dyDescent="0.25">
      <c r="D20">
        <v>15.830594439</v>
      </c>
      <c r="E20">
        <v>14.49695807</v>
      </c>
      <c r="H20">
        <v>-0.65328883999999998</v>
      </c>
    </row>
    <row r="21" spans="4:8" x14ac:dyDescent="0.25">
      <c r="D21">
        <v>15.750206298</v>
      </c>
      <c r="E21">
        <v>14.363906525999999</v>
      </c>
      <c r="H21">
        <v>-0.64605769899999999</v>
      </c>
    </row>
    <row r="22" spans="4:8" x14ac:dyDescent="0.25">
      <c r="D22">
        <v>16.235239961000001</v>
      </c>
      <c r="E22">
        <v>14.472031604</v>
      </c>
      <c r="H22">
        <v>-0.48616211100000001</v>
      </c>
    </row>
    <row r="23" spans="4:8" x14ac:dyDescent="0.25">
      <c r="D23">
        <v>15.899731334</v>
      </c>
      <c r="E23">
        <v>14.423641298</v>
      </c>
      <c r="H23">
        <v>-0.64226300800000002</v>
      </c>
    </row>
    <row r="24" spans="4:8" x14ac:dyDescent="0.25">
      <c r="D24">
        <v>15.722909770999999</v>
      </c>
      <c r="E24">
        <v>14.454340008999999</v>
      </c>
      <c r="H24">
        <v>-0.23827667499999999</v>
      </c>
    </row>
    <row r="25" spans="4:8" x14ac:dyDescent="0.25">
      <c r="D25">
        <v>15.936246066000001</v>
      </c>
      <c r="E25">
        <v>14.417788346</v>
      </c>
      <c r="H25">
        <v>-0.71386553500000005</v>
      </c>
    </row>
    <row r="26" spans="4:8" x14ac:dyDescent="0.25">
      <c r="D26">
        <v>16.007124322999999</v>
      </c>
      <c r="E26">
        <v>14.432768953</v>
      </c>
      <c r="H26">
        <v>-0.29173386800000001</v>
      </c>
    </row>
    <row r="27" spans="4:8" x14ac:dyDescent="0.25">
      <c r="D27">
        <v>16.128646658000001</v>
      </c>
      <c r="E27">
        <v>14.537976852</v>
      </c>
      <c r="H27">
        <v>-0.36126396199999999</v>
      </c>
    </row>
    <row r="28" spans="4:8" x14ac:dyDescent="0.25">
      <c r="D28">
        <v>16.336080816999999</v>
      </c>
      <c r="E28">
        <v>14.530443875</v>
      </c>
      <c r="H28">
        <v>-0.52356692000000005</v>
      </c>
    </row>
    <row r="29" spans="4:8" x14ac:dyDescent="0.25">
      <c r="D29">
        <v>16.082896404</v>
      </c>
      <c r="E29">
        <v>14.561877983</v>
      </c>
      <c r="H29">
        <v>-0.51760535200000002</v>
      </c>
    </row>
    <row r="30" spans="4:8" x14ac:dyDescent="0.25">
      <c r="D30">
        <v>15.768165107</v>
      </c>
      <c r="E30">
        <v>14.511223444000001</v>
      </c>
      <c r="H30">
        <v>-0.50255731599999998</v>
      </c>
    </row>
    <row r="31" spans="4:8" x14ac:dyDescent="0.25">
      <c r="D31">
        <v>16.117520109000001</v>
      </c>
      <c r="E31">
        <v>14.45386826</v>
      </c>
      <c r="H31">
        <v>-0.425911551</v>
      </c>
    </row>
    <row r="32" spans="4:8" x14ac:dyDescent="0.25">
      <c r="D32">
        <v>15.966687105</v>
      </c>
      <c r="E32">
        <v>14.42202953</v>
      </c>
      <c r="H32">
        <v>-0.47952525299999998</v>
      </c>
    </row>
    <row r="33" spans="4:8" x14ac:dyDescent="0.25">
      <c r="D33">
        <v>15.673581454000001</v>
      </c>
      <c r="E33">
        <v>14.425943672000001</v>
      </c>
      <c r="H33">
        <v>-0.51414054499999995</v>
      </c>
    </row>
    <row r="34" spans="4:8" x14ac:dyDescent="0.25">
      <c r="D34">
        <v>15.635429937</v>
      </c>
      <c r="E34">
        <v>14.521863244</v>
      </c>
      <c r="H34">
        <v>-0.42003378200000002</v>
      </c>
    </row>
    <row r="35" spans="4:8" x14ac:dyDescent="0.25">
      <c r="D35">
        <v>16.235698021000001</v>
      </c>
      <c r="E35">
        <v>14.563286683999999</v>
      </c>
      <c r="H35">
        <v>-0.63066477499999996</v>
      </c>
    </row>
    <row r="36" spans="4:8" x14ac:dyDescent="0.25">
      <c r="D36">
        <v>16.033553852000001</v>
      </c>
      <c r="E36">
        <v>14.506112062</v>
      </c>
      <c r="H36">
        <v>-0.34164799899999998</v>
      </c>
    </row>
    <row r="37" spans="4:8" x14ac:dyDescent="0.25">
      <c r="D37">
        <v>16.367113553999999</v>
      </c>
      <c r="E37">
        <v>14.56645526</v>
      </c>
      <c r="H37">
        <v>-0.53165262700000004</v>
      </c>
    </row>
    <row r="38" spans="4:8" x14ac:dyDescent="0.25">
      <c r="D38">
        <v>15.933052602</v>
      </c>
      <c r="E38">
        <v>14.626308888000001</v>
      </c>
      <c r="H38">
        <v>-0.104943986</v>
      </c>
    </row>
    <row r="39" spans="4:8" x14ac:dyDescent="0.25">
      <c r="D39">
        <v>16.349911683999999</v>
      </c>
      <c r="E39">
        <v>14.542705711</v>
      </c>
      <c r="H39">
        <v>-0.43088798</v>
      </c>
    </row>
    <row r="40" spans="4:8" x14ac:dyDescent="0.25">
      <c r="D40">
        <v>16.026786131000001</v>
      </c>
      <c r="E40">
        <v>14.551133138999999</v>
      </c>
      <c r="H40">
        <v>-0.63917219999999997</v>
      </c>
    </row>
    <row r="41" spans="4:8" x14ac:dyDescent="0.25">
      <c r="D41">
        <v>15.831748885</v>
      </c>
      <c r="E41">
        <v>14.559806854</v>
      </c>
      <c r="H41">
        <v>-0.55620006200000005</v>
      </c>
    </row>
    <row r="42" spans="4:8" x14ac:dyDescent="0.25">
      <c r="D42">
        <v>16.109082431000001</v>
      </c>
      <c r="E42">
        <v>14.626444952</v>
      </c>
      <c r="H42">
        <v>-0.42172801599999998</v>
      </c>
    </row>
    <row r="43" spans="4:8" x14ac:dyDescent="0.25">
      <c r="D43">
        <v>16.061310087999999</v>
      </c>
      <c r="E43">
        <v>14.669461160000001</v>
      </c>
      <c r="H43">
        <v>-0.29744026600000001</v>
      </c>
    </row>
    <row r="44" spans="4:8" x14ac:dyDescent="0.25">
      <c r="D44">
        <v>16.181234173</v>
      </c>
      <c r="E44">
        <v>14.763313284000001</v>
      </c>
      <c r="H44">
        <v>7.3898388000000004E-3</v>
      </c>
    </row>
    <row r="45" spans="4:8" x14ac:dyDescent="0.25">
      <c r="D45">
        <v>16.057880734000001</v>
      </c>
      <c r="E45">
        <v>14.793626916999999</v>
      </c>
      <c r="H45">
        <v>-0.37726917300000001</v>
      </c>
    </row>
    <row r="46" spans="4:8" x14ac:dyDescent="0.25">
      <c r="D46">
        <v>16.157228806999999</v>
      </c>
      <c r="E46">
        <v>14.722782139</v>
      </c>
      <c r="H46">
        <v>-0.57277961300000002</v>
      </c>
    </row>
    <row r="47" spans="4:8" x14ac:dyDescent="0.25">
      <c r="D47">
        <v>16.29480714</v>
      </c>
      <c r="E47">
        <v>14.733245315</v>
      </c>
      <c r="H47">
        <v>-0.45044870799999998</v>
      </c>
    </row>
    <row r="48" spans="4:8" x14ac:dyDescent="0.25">
      <c r="D48">
        <v>16.377363254999999</v>
      </c>
      <c r="E48">
        <v>14.848853449</v>
      </c>
      <c r="H48">
        <v>-0.36235443099999998</v>
      </c>
    </row>
    <row r="49" spans="4:8" x14ac:dyDescent="0.25">
      <c r="D49">
        <v>16.238991334000001</v>
      </c>
      <c r="E49">
        <v>14.82000154</v>
      </c>
      <c r="H49">
        <v>-0.17184416399999999</v>
      </c>
    </row>
    <row r="50" spans="4:8" x14ac:dyDescent="0.25">
      <c r="D50">
        <v>16.364237843000002</v>
      </c>
      <c r="E50">
        <v>14.843630566</v>
      </c>
      <c r="H50">
        <v>0</v>
      </c>
    </row>
    <row r="51" spans="4:8" x14ac:dyDescent="0.25">
      <c r="D51">
        <v>16.364043902999999</v>
      </c>
      <c r="E51">
        <v>14.808841556000001</v>
      </c>
      <c r="H51">
        <v>-0.33148069099999999</v>
      </c>
    </row>
    <row r="52" spans="4:8" x14ac:dyDescent="0.25">
      <c r="D52">
        <v>16.394119866</v>
      </c>
      <c r="E52">
        <v>14.847301815</v>
      </c>
      <c r="H52">
        <v>-0.35257920500000001</v>
      </c>
    </row>
    <row r="53" spans="4:8" x14ac:dyDescent="0.25">
      <c r="D53">
        <v>16.396730092999999</v>
      </c>
      <c r="E53">
        <v>14.895086694</v>
      </c>
      <c r="H53">
        <v>-0.48038038599999999</v>
      </c>
    </row>
    <row r="54" spans="4:8" x14ac:dyDescent="0.25">
      <c r="D54">
        <v>16.234082153999999</v>
      </c>
      <c r="E54">
        <v>14.892591333</v>
      </c>
      <c r="H54">
        <v>-0.57549566799999996</v>
      </c>
    </row>
    <row r="55" spans="4:8" x14ac:dyDescent="0.25">
      <c r="D55">
        <v>16.315320911000001</v>
      </c>
      <c r="E55">
        <v>14.762641181999999</v>
      </c>
    </row>
    <row r="56" spans="4:8" x14ac:dyDescent="0.25">
      <c r="D56">
        <v>16.236222164000001</v>
      </c>
      <c r="E56">
        <v>14.905326884000001</v>
      </c>
    </row>
    <row r="57" spans="4:8" x14ac:dyDescent="0.25">
      <c r="D57">
        <v>16.367214625999999</v>
      </c>
      <c r="E57">
        <v>14.916477687</v>
      </c>
    </row>
    <row r="58" spans="4:8" x14ac:dyDescent="0.25">
      <c r="D58">
        <v>16.209784207999999</v>
      </c>
      <c r="E58">
        <v>14.796025266999999</v>
      </c>
    </row>
    <row r="59" spans="4:8" x14ac:dyDescent="0.25">
      <c r="D59">
        <v>16.231874505</v>
      </c>
      <c r="E59">
        <v>14.787079910999999</v>
      </c>
    </row>
    <row r="60" spans="4:8" x14ac:dyDescent="0.25">
      <c r="D60">
        <v>15.977025986999999</v>
      </c>
      <c r="E60">
        <v>14.801633765</v>
      </c>
    </row>
    <row r="61" spans="4:8" x14ac:dyDescent="0.25">
      <c r="D61">
        <v>15.741032408000001</v>
      </c>
      <c r="E61">
        <v>14.635557414999999</v>
      </c>
    </row>
    <row r="62" spans="4:8" x14ac:dyDescent="0.25">
      <c r="D62">
        <v>16.032322177000001</v>
      </c>
      <c r="E62">
        <v>14.680446275</v>
      </c>
    </row>
    <row r="63" spans="4:8" x14ac:dyDescent="0.25">
      <c r="D63">
        <v>15.623161989</v>
      </c>
      <c r="E63">
        <v>14.665396836999999</v>
      </c>
    </row>
    <row r="64" spans="4:8" x14ac:dyDescent="0.25">
      <c r="D64">
        <v>16.364983806000001</v>
      </c>
      <c r="E64">
        <v>14.638405248</v>
      </c>
    </row>
    <row r="65" spans="4:5" x14ac:dyDescent="0.25">
      <c r="D65">
        <v>16.205196140999998</v>
      </c>
      <c r="E65">
        <v>14.597884317</v>
      </c>
    </row>
    <row r="66" spans="4:5" x14ac:dyDescent="0.25">
      <c r="D66">
        <v>16.581594623000001</v>
      </c>
      <c r="E66">
        <v>14.663553552</v>
      </c>
    </row>
    <row r="67" spans="4:5" x14ac:dyDescent="0.25">
      <c r="D67">
        <v>16.500633595</v>
      </c>
      <c r="E67">
        <v>14.549459896</v>
      </c>
    </row>
    <row r="68" spans="4:5" x14ac:dyDescent="0.25">
      <c r="D68">
        <v>16.235987335000001</v>
      </c>
      <c r="E68">
        <v>14.682284989999999</v>
      </c>
    </row>
    <row r="69" spans="4:5" x14ac:dyDescent="0.25">
      <c r="D69">
        <v>16.524476031999999</v>
      </c>
      <c r="E69">
        <v>14.51083532</v>
      </c>
    </row>
    <row r="70" spans="4:5" x14ac:dyDescent="0.25">
      <c r="D70">
        <v>16.272862129</v>
      </c>
      <c r="E70">
        <v>14.541322158</v>
      </c>
    </row>
    <row r="71" spans="4:5" x14ac:dyDescent="0.25">
      <c r="D71">
        <v>16.506381006000002</v>
      </c>
      <c r="E71">
        <v>14.693928251999999</v>
      </c>
    </row>
    <row r="72" spans="4:5" x14ac:dyDescent="0.25">
      <c r="D72">
        <v>16.393566203999999</v>
      </c>
      <c r="E72">
        <v>14.684188683</v>
      </c>
    </row>
    <row r="73" spans="4:5" x14ac:dyDescent="0.25">
      <c r="D73">
        <v>16.161904927999998</v>
      </c>
      <c r="E73">
        <v>14.666251451999999</v>
      </c>
    </row>
    <row r="74" spans="4:5" x14ac:dyDescent="0.25">
      <c r="D74">
        <v>16.250759155000001</v>
      </c>
      <c r="E74">
        <v>14.735662195</v>
      </c>
    </row>
    <row r="75" spans="4:5" x14ac:dyDescent="0.25">
      <c r="D75">
        <v>16.438010332000001</v>
      </c>
      <c r="E75">
        <v>14.732011304</v>
      </c>
    </row>
    <row r="76" spans="4:5" x14ac:dyDescent="0.25">
      <c r="D76">
        <v>16.387764121</v>
      </c>
      <c r="E76">
        <v>14.722539718</v>
      </c>
    </row>
    <row r="77" spans="4:5" x14ac:dyDescent="0.25">
      <c r="D77">
        <v>16.344221792999999</v>
      </c>
      <c r="E77">
        <v>14.58921327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HOTVal Template</vt:lpstr>
      <vt:lpstr>Sheet3</vt:lpstr>
    </vt:vector>
  </TitlesOfParts>
  <Company>SHA 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chl62</dc:creator>
  <cp:lastModifiedBy>Ken Bolton</cp:lastModifiedBy>
  <cp:lastPrinted>2012-08-16T19:40:01Z</cp:lastPrinted>
  <dcterms:created xsi:type="dcterms:W3CDTF">2012-08-02T17:34:56Z</dcterms:created>
  <dcterms:modified xsi:type="dcterms:W3CDTF">2023-02-01T16:00:07Z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{10EF0C88-8AD7-4035-8CD7-90B00F158470}</vt:lpwstr>
  </property>
</Properties>
</file>